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C:\Users\10003040\Desktop\サステナビリティページ仮置き場\10月_サステナビリティレポート\データ集\"/>
    </mc:Choice>
  </mc:AlternateContent>
  <xr:revisionPtr revIDLastSave="0" documentId="8_{0839A592-24BB-4C95-86DB-E9AC031FFC69}" xr6:coauthVersionLast="47" xr6:coauthVersionMax="47" xr10:uidLastSave="{00000000-0000-0000-0000-000000000000}"/>
  <workbookProtection workbookAlgorithmName="SHA-512" workbookHashValue="Z7lwPb5SxOqz/DWi7FmOdfHhz3PMBi1yHXi0mCpIos8cfTR7yiv3UtB8bH2dROMAczEVBBPGuyB7SYgX1vwnGQ==" workbookSaltValue="9QsDX4I53S6II/DxW/qu9g==" workbookSpinCount="100000" lockStructure="1"/>
  <bookViews>
    <workbookView xWindow="20370" yWindow="-3015" windowWidth="29040" windowHeight="15840" xr2:uid="{00000000-000D-0000-FFFF-FFFF00000000}"/>
  </bookViews>
  <sheets>
    <sheet name="環境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 l="1"/>
  <c r="G40" i="3"/>
  <c r="G39" i="3"/>
  <c r="G38" i="3"/>
  <c r="G70" i="3" l="1"/>
  <c r="G69" i="3"/>
  <c r="G68" i="3"/>
  <c r="G66" i="3"/>
  <c r="G65" i="3"/>
  <c r="G64" i="3"/>
  <c r="G63" i="3"/>
  <c r="G62" i="3"/>
  <c r="G61" i="3"/>
  <c r="G60" i="3"/>
  <c r="G59" i="3"/>
  <c r="G58" i="3"/>
  <c r="G57" i="3"/>
  <c r="G54" i="3"/>
  <c r="G52" i="3"/>
  <c r="G51" i="3"/>
  <c r="G50" i="3"/>
  <c r="G44" i="3"/>
  <c r="G41" i="3"/>
  <c r="G30" i="3"/>
  <c r="G29" i="3"/>
  <c r="G28" i="3"/>
  <c r="G26" i="3"/>
  <c r="G20" i="3"/>
  <c r="G18" i="3"/>
  <c r="G16" i="3"/>
</calcChain>
</file>

<file path=xl/sharedStrings.xml><?xml version="1.0" encoding="utf-8"?>
<sst xmlns="http://schemas.openxmlformats.org/spreadsheetml/2006/main" count="651" uniqueCount="340">
  <si>
    <t>INPUT</t>
    <phoneticPr fontId="1"/>
  </si>
  <si>
    <t xml:space="preserve"> </t>
    <phoneticPr fontId="1"/>
  </si>
  <si>
    <t>OUTPUT</t>
    <phoneticPr fontId="1"/>
  </si>
  <si>
    <r>
      <rPr>
        <b/>
        <sz val="10"/>
        <color theme="0"/>
        <rFont val="Yu Gothic UI"/>
        <family val="3"/>
        <charset val="128"/>
      </rPr>
      <t>環境負荷物質排出量</t>
    </r>
    <phoneticPr fontId="1"/>
  </si>
  <si>
    <t>NOx</t>
    <phoneticPr fontId="1"/>
  </si>
  <si>
    <t>Sox</t>
    <phoneticPr fontId="1"/>
  </si>
  <si>
    <r>
      <t>BOD</t>
    </r>
    <r>
      <rPr>
        <sz val="9"/>
        <color theme="1"/>
        <rFont val="Yu Gothic UI"/>
        <family val="3"/>
        <charset val="128"/>
      </rPr>
      <t>（</t>
    </r>
    <r>
      <rPr>
        <sz val="9"/>
        <color theme="1"/>
        <rFont val="Arial"/>
        <family val="2"/>
      </rPr>
      <t>t</t>
    </r>
    <r>
      <rPr>
        <sz val="9"/>
        <color theme="1"/>
        <rFont val="Yu Gothic UI"/>
        <family val="3"/>
        <charset val="128"/>
      </rPr>
      <t>）</t>
    </r>
    <phoneticPr fontId="1"/>
  </si>
  <si>
    <r>
      <t>328,906</t>
    </r>
    <r>
      <rPr>
        <sz val="9"/>
        <color theme="1"/>
        <rFont val="ＭＳ Ｐゴシック"/>
        <family val="3"/>
        <charset val="128"/>
      </rPr>
      <t>★</t>
    </r>
    <phoneticPr fontId="1"/>
  </si>
  <si>
    <r>
      <t>29,833</t>
    </r>
    <r>
      <rPr>
        <sz val="9"/>
        <color theme="1"/>
        <rFont val="ＭＳ Ｐゴシック"/>
        <family val="3"/>
        <charset val="128"/>
      </rPr>
      <t>★</t>
    </r>
    <phoneticPr fontId="1"/>
  </si>
  <si>
    <r>
      <t>73,180</t>
    </r>
    <r>
      <rPr>
        <sz val="9"/>
        <color theme="1"/>
        <rFont val="ＭＳ Ｐゴシック"/>
        <family val="3"/>
        <charset val="128"/>
      </rPr>
      <t>★</t>
    </r>
    <phoneticPr fontId="1"/>
  </si>
  <si>
    <t>LPG</t>
    <phoneticPr fontId="1"/>
  </si>
  <si>
    <r>
      <t>20,820</t>
    </r>
    <r>
      <rPr>
        <sz val="9"/>
        <color theme="1"/>
        <rFont val="ＭＳ Ｐゴシック"/>
        <family val="3"/>
        <charset val="128"/>
      </rPr>
      <t>★</t>
    </r>
    <phoneticPr fontId="1"/>
  </si>
  <si>
    <t>LNG</t>
    <phoneticPr fontId="1"/>
  </si>
  <si>
    <r>
      <t>12,648</t>
    </r>
    <r>
      <rPr>
        <sz val="9"/>
        <color theme="1"/>
        <rFont val="ＭＳ Ｐゴシック"/>
        <family val="3"/>
        <charset val="128"/>
      </rPr>
      <t>★</t>
    </r>
    <phoneticPr fontId="1"/>
  </si>
  <si>
    <r>
      <t>2,181</t>
    </r>
    <r>
      <rPr>
        <sz val="9"/>
        <color theme="1"/>
        <rFont val="ＭＳ Ｐゴシック"/>
        <family val="3"/>
        <charset val="128"/>
      </rPr>
      <t>★</t>
    </r>
    <phoneticPr fontId="1"/>
  </si>
  <si>
    <r>
      <t>844</t>
    </r>
    <r>
      <rPr>
        <sz val="9"/>
        <color theme="1"/>
        <rFont val="ＭＳ Ｐゴシック"/>
        <family val="3"/>
        <charset val="128"/>
      </rPr>
      <t>★</t>
    </r>
    <phoneticPr fontId="1"/>
  </si>
  <si>
    <r>
      <t>9,076</t>
    </r>
    <r>
      <rPr>
        <sz val="9"/>
        <color theme="1"/>
        <rFont val="ＭＳ Ｐゴシック"/>
        <family val="3"/>
        <charset val="128"/>
      </rPr>
      <t>★</t>
    </r>
    <phoneticPr fontId="1"/>
  </si>
  <si>
    <r>
      <t>49,213</t>
    </r>
    <r>
      <rPr>
        <sz val="9"/>
        <color theme="1"/>
        <rFont val="ＭＳ Ｐゴシック"/>
        <family val="3"/>
        <charset val="128"/>
      </rPr>
      <t>★</t>
    </r>
    <phoneticPr fontId="1"/>
  </si>
  <si>
    <r>
      <t>167,962</t>
    </r>
    <r>
      <rPr>
        <sz val="9"/>
        <color theme="1"/>
        <rFont val="ＭＳ Ｐゴシック"/>
        <family val="3"/>
        <charset val="128"/>
      </rPr>
      <t>★</t>
    </r>
    <phoneticPr fontId="1"/>
  </si>
  <si>
    <r>
      <t>127,967</t>
    </r>
    <r>
      <rPr>
        <sz val="9"/>
        <color theme="1"/>
        <rFont val="ＭＳ Ｐゴシック"/>
        <family val="3"/>
        <charset val="128"/>
      </rPr>
      <t>★</t>
    </r>
    <phoneticPr fontId="1"/>
  </si>
  <si>
    <r>
      <t>864</t>
    </r>
    <r>
      <rPr>
        <sz val="9"/>
        <color theme="1"/>
        <rFont val="ＭＳ Ｐゴシック"/>
        <family val="3"/>
        <charset val="128"/>
      </rPr>
      <t>★</t>
    </r>
    <phoneticPr fontId="1"/>
  </si>
  <si>
    <r>
      <t>2,280</t>
    </r>
    <r>
      <rPr>
        <sz val="9"/>
        <color theme="1"/>
        <rFont val="ＭＳ Ｐゴシック"/>
        <family val="3"/>
        <charset val="128"/>
      </rPr>
      <t>★</t>
    </r>
    <phoneticPr fontId="1"/>
  </si>
  <si>
    <r>
      <t>29,180</t>
    </r>
    <r>
      <rPr>
        <sz val="9"/>
        <color theme="1"/>
        <rFont val="ＭＳ Ｐゴシック"/>
        <family val="3"/>
        <charset val="128"/>
      </rPr>
      <t>★</t>
    </r>
    <phoneticPr fontId="1"/>
  </si>
  <si>
    <r>
      <t>526</t>
    </r>
    <r>
      <rPr>
        <sz val="9"/>
        <color theme="1"/>
        <rFont val="ＭＳ Ｐゴシック"/>
        <family val="3"/>
        <charset val="128"/>
      </rPr>
      <t>★</t>
    </r>
    <phoneticPr fontId="1"/>
  </si>
  <si>
    <r>
      <t>127</t>
    </r>
    <r>
      <rPr>
        <sz val="9"/>
        <color theme="1"/>
        <rFont val="ＭＳ Ｐゴシック"/>
        <family val="3"/>
        <charset val="128"/>
      </rPr>
      <t>★</t>
    </r>
    <phoneticPr fontId="1"/>
  </si>
  <si>
    <r>
      <t>160,944</t>
    </r>
    <r>
      <rPr>
        <sz val="9"/>
        <color theme="1"/>
        <rFont val="ＭＳ Ｐゴシック"/>
        <family val="3"/>
        <charset val="128"/>
      </rPr>
      <t>★</t>
    </r>
    <phoneticPr fontId="1"/>
  </si>
  <si>
    <r>
      <t>Scope 1</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</si>
  <si>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34,695</t>
    </r>
    <r>
      <rPr>
        <sz val="9"/>
        <color theme="1"/>
        <rFont val="ＭＳ Ｐゴシック"/>
        <family val="3"/>
        <charset val="128"/>
      </rPr>
      <t>★</t>
    </r>
    <phoneticPr fontId="1"/>
  </si>
  <si>
    <r>
      <t>Scope 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</si>
  <si>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55,424</t>
    </r>
    <r>
      <rPr>
        <sz val="9"/>
        <color theme="1"/>
        <rFont val="ＭＳ Ｐゴシック"/>
        <family val="3"/>
        <charset val="128"/>
      </rPr>
      <t>★</t>
    </r>
    <phoneticPr fontId="1"/>
  </si>
  <si>
    <r>
      <t>Scope 1</t>
    </r>
    <r>
      <rPr>
        <sz val="9"/>
        <color theme="1"/>
        <rFont val="Yu Gothic UI"/>
        <family val="3"/>
        <charset val="128"/>
      </rPr>
      <t>＋</t>
    </r>
    <r>
      <rPr>
        <sz val="9"/>
        <color theme="1"/>
        <rFont val="Arial"/>
        <family val="2"/>
      </rPr>
      <t>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</si>
  <si>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90,119</t>
    </r>
    <r>
      <rPr>
        <sz val="9"/>
        <color theme="1"/>
        <rFont val="ＭＳ Ｐゴシック"/>
        <family val="3"/>
        <charset val="128"/>
      </rPr>
      <t>★</t>
    </r>
    <phoneticPr fontId="1"/>
  </si>
  <si>
    <r>
      <t>41,177</t>
    </r>
    <r>
      <rPr>
        <sz val="9"/>
        <color theme="1"/>
        <rFont val="ＭＳ Ｐゴシック"/>
        <family val="3"/>
        <charset val="128"/>
      </rPr>
      <t>★</t>
    </r>
    <phoneticPr fontId="1"/>
  </si>
  <si>
    <r>
      <t>66,612</t>
    </r>
    <r>
      <rPr>
        <sz val="9"/>
        <color theme="1"/>
        <rFont val="ＭＳ Ｐゴシック"/>
        <family val="3"/>
        <charset val="128"/>
      </rPr>
      <t>★</t>
    </r>
    <phoneticPr fontId="1"/>
  </si>
  <si>
    <r>
      <t>Scope 3</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</si>
  <si>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t>Scope 3</t>
    <phoneticPr fontId="1"/>
  </si>
  <si>
    <r>
      <t>216,255</t>
    </r>
    <r>
      <rPr>
        <sz val="9"/>
        <color theme="1"/>
        <rFont val="ＭＳ Ｐゴシック"/>
        <family val="3"/>
        <charset val="128"/>
      </rPr>
      <t>★</t>
    </r>
    <phoneticPr fontId="1"/>
  </si>
  <si>
    <r>
      <t>16,947</t>
    </r>
    <r>
      <rPr>
        <sz val="9"/>
        <color theme="1"/>
        <rFont val="ＭＳ Ｐゴシック"/>
        <family val="3"/>
        <charset val="128"/>
      </rPr>
      <t>★</t>
    </r>
    <phoneticPr fontId="1"/>
  </si>
  <si>
    <r>
      <t>4,019</t>
    </r>
    <r>
      <rPr>
        <sz val="9"/>
        <color theme="1"/>
        <rFont val="ＭＳ Ｐゴシック"/>
        <family val="3"/>
        <charset val="128"/>
      </rPr>
      <t>★</t>
    </r>
    <phoneticPr fontId="1"/>
  </si>
  <si>
    <r>
      <t>5,168</t>
    </r>
    <r>
      <rPr>
        <sz val="9"/>
        <color theme="1"/>
        <rFont val="ＭＳ Ｐゴシック"/>
        <family val="3"/>
        <charset val="128"/>
      </rPr>
      <t>★</t>
    </r>
    <phoneticPr fontId="1"/>
  </si>
  <si>
    <r>
      <t>12,449</t>
    </r>
    <r>
      <rPr>
        <sz val="9"/>
        <color theme="1"/>
        <rFont val="ＭＳ Ｐゴシック"/>
        <family val="3"/>
        <charset val="128"/>
      </rPr>
      <t>★</t>
    </r>
    <phoneticPr fontId="1"/>
  </si>
  <si>
    <t>-</t>
  </si>
  <si>
    <r>
      <t>2,213</t>
    </r>
    <r>
      <rPr>
        <sz val="9"/>
        <color theme="1"/>
        <rFont val="ＭＳ Ｐゴシック"/>
        <family val="3"/>
        <charset val="128"/>
      </rPr>
      <t>★</t>
    </r>
    <phoneticPr fontId="1"/>
  </si>
  <si>
    <r>
      <t>646</t>
    </r>
    <r>
      <rPr>
        <sz val="9"/>
        <color theme="1"/>
        <rFont val="ＭＳ Ｐゴシック"/>
        <family val="3"/>
        <charset val="128"/>
      </rPr>
      <t>★</t>
    </r>
    <phoneticPr fontId="1"/>
  </si>
  <si>
    <r>
      <t>315</t>
    </r>
    <r>
      <rPr>
        <sz val="9"/>
        <color theme="1"/>
        <rFont val="ＭＳ Ｐゴシック"/>
        <family val="3"/>
        <charset val="128"/>
      </rPr>
      <t>★</t>
    </r>
    <phoneticPr fontId="1"/>
  </si>
  <si>
    <r>
      <t>961</t>
    </r>
    <r>
      <rPr>
        <sz val="9"/>
        <color theme="1"/>
        <rFont val="ＭＳ Ｐゴシック"/>
        <family val="3"/>
        <charset val="128"/>
      </rPr>
      <t>★</t>
    </r>
    <phoneticPr fontId="1"/>
  </si>
  <si>
    <r>
      <t>5,362</t>
    </r>
    <r>
      <rPr>
        <sz val="9"/>
        <color theme="1"/>
        <rFont val="ＭＳ Ｐゴシック"/>
        <family val="3"/>
        <charset val="128"/>
      </rPr>
      <t>★</t>
    </r>
    <phoneticPr fontId="1"/>
  </si>
  <si>
    <r>
      <t>4,575</t>
    </r>
    <r>
      <rPr>
        <sz val="9"/>
        <color theme="1"/>
        <rFont val="ＭＳ Ｐゴシック"/>
        <family val="3"/>
        <charset val="128"/>
      </rPr>
      <t>★</t>
    </r>
    <phoneticPr fontId="1"/>
  </si>
  <si>
    <r>
      <t>787</t>
    </r>
    <r>
      <rPr>
        <sz val="9"/>
        <color theme="1"/>
        <rFont val="ＭＳ Ｐゴシック"/>
        <family val="3"/>
        <charset val="128"/>
      </rPr>
      <t>★</t>
    </r>
    <phoneticPr fontId="1"/>
  </si>
  <si>
    <r>
      <t>99</t>
    </r>
    <r>
      <rPr>
        <sz val="9"/>
        <color theme="1"/>
        <rFont val="ＭＳ Ｐゴシック"/>
        <family val="3"/>
        <charset val="128"/>
      </rPr>
      <t>★</t>
    </r>
    <phoneticPr fontId="1"/>
  </si>
  <si>
    <r>
      <t>265</t>
    </r>
    <r>
      <rPr>
        <sz val="9"/>
        <color theme="1"/>
        <rFont val="ＭＳ Ｐゴシック"/>
        <family val="3"/>
        <charset val="128"/>
      </rPr>
      <t>★</t>
    </r>
    <phoneticPr fontId="1"/>
  </si>
  <si>
    <t>-</t>
    <phoneticPr fontId="1"/>
  </si>
  <si>
    <t>Olympus Corporation of the Americas</t>
    <phoneticPr fontId="1"/>
  </si>
  <si>
    <t>Olympus Scientific Solutions Americas Corp.</t>
    <phoneticPr fontId="1"/>
  </si>
  <si>
    <r>
      <t>Olympus Surgical Technologies America</t>
    </r>
    <r>
      <rPr>
        <vertAlign val="superscript"/>
        <sz val="9"/>
        <color theme="1"/>
        <rFont val="ＭＳ Ｐゴシック"/>
        <family val="3"/>
        <charset val="128"/>
      </rPr>
      <t>※4</t>
    </r>
    <phoneticPr fontId="1"/>
  </si>
  <si>
    <t>Olympus Winter &amp; Ibe GmbH</t>
    <phoneticPr fontId="1"/>
  </si>
  <si>
    <t>Olympus Medical Products Czech spol s.r.o.</t>
    <phoneticPr fontId="1"/>
  </si>
  <si>
    <t>KeyMed (Medical &amp; Industrial Equipment) Ltd.</t>
    <phoneticPr fontId="1"/>
  </si>
  <si>
    <t>Algram Group Ltd.</t>
    <phoneticPr fontId="1"/>
  </si>
  <si>
    <t>Olympus (GuangZhou) Industrial Co., Ltd</t>
    <phoneticPr fontId="1"/>
  </si>
  <si>
    <t>Olympus Trading (Shanghai) Limited</t>
    <phoneticPr fontId="1"/>
  </si>
  <si>
    <t>Olympus Vietnam Co.,Ltd.</t>
    <phoneticPr fontId="1"/>
  </si>
  <si>
    <t>Olympus Australia Pty Ltd</t>
    <phoneticPr fontId="1"/>
  </si>
  <si>
    <r>
      <t>328,906</t>
    </r>
    <r>
      <rPr>
        <sz val="9"/>
        <color theme="1"/>
        <rFont val="ＭＳ Ｐゴシック"/>
        <family val="3"/>
        <charset val="128"/>
      </rPr>
      <t>★</t>
    </r>
    <phoneticPr fontId="1"/>
  </si>
  <si>
    <r>
      <t>127,967</t>
    </r>
    <r>
      <rPr>
        <sz val="9"/>
        <color theme="1"/>
        <rFont val="ＭＳ Ｐゴシック"/>
        <family val="3"/>
        <charset val="128"/>
      </rPr>
      <t>★</t>
    </r>
    <phoneticPr fontId="1"/>
  </si>
  <si>
    <r>
      <t>5,836</t>
    </r>
    <r>
      <rPr>
        <sz val="9"/>
        <color theme="1"/>
        <rFont val="ＭＳ Ｐゴシック"/>
        <family val="3"/>
        <charset val="128"/>
      </rPr>
      <t>★</t>
    </r>
    <phoneticPr fontId="1"/>
  </si>
  <si>
    <r>
      <t>1,475</t>
    </r>
    <r>
      <rPr>
        <sz val="9"/>
        <color theme="1"/>
        <rFont val="ＭＳ Ｐゴシック"/>
        <family val="3"/>
        <charset val="128"/>
      </rPr>
      <t>★</t>
    </r>
    <phoneticPr fontId="1"/>
  </si>
  <si>
    <r>
      <t>834</t>
    </r>
    <r>
      <rPr>
        <sz val="9"/>
        <color theme="1"/>
        <rFont val="ＭＳ Ｐゴシック"/>
        <family val="3"/>
        <charset val="128"/>
      </rPr>
      <t>★</t>
    </r>
    <phoneticPr fontId="1"/>
  </si>
  <si>
    <r>
      <t>201</t>
    </r>
    <r>
      <rPr>
        <sz val="9"/>
        <color theme="1"/>
        <rFont val="ＭＳ Ｐゴシック"/>
        <family val="3"/>
        <charset val="128"/>
      </rPr>
      <t>★</t>
    </r>
    <phoneticPr fontId="1"/>
  </si>
  <si>
    <r>
      <t>83</t>
    </r>
    <r>
      <rPr>
        <sz val="9"/>
        <color theme="1"/>
        <rFont val="ＭＳ Ｐゴシック"/>
        <family val="3"/>
        <charset val="128"/>
      </rPr>
      <t>★</t>
    </r>
    <phoneticPr fontId="1"/>
  </si>
  <si>
    <r>
      <t>867</t>
    </r>
    <r>
      <rPr>
        <sz val="9"/>
        <color theme="1"/>
        <rFont val="ＭＳ Ｐゴシック"/>
        <family val="3"/>
        <charset val="128"/>
      </rPr>
      <t>★</t>
    </r>
    <phoneticPr fontId="1"/>
  </si>
  <si>
    <r>
      <t>5,120</t>
    </r>
    <r>
      <rPr>
        <sz val="9"/>
        <color theme="1"/>
        <rFont val="ＭＳ Ｐゴシック"/>
        <family val="3"/>
        <charset val="128"/>
      </rPr>
      <t>★</t>
    </r>
    <phoneticPr fontId="1"/>
  </si>
  <si>
    <r>
      <t>2,288</t>
    </r>
    <r>
      <rPr>
        <sz val="9"/>
        <color theme="1"/>
        <rFont val="ＭＳ Ｐゴシック"/>
        <family val="3"/>
        <charset val="128"/>
      </rPr>
      <t>★</t>
    </r>
    <phoneticPr fontId="1"/>
  </si>
  <si>
    <r>
      <t>2,280</t>
    </r>
    <r>
      <rPr>
        <sz val="9"/>
        <color theme="1"/>
        <rFont val="ＭＳ Ｐゴシック"/>
        <family val="3"/>
        <charset val="128"/>
      </rPr>
      <t>★</t>
    </r>
    <phoneticPr fontId="1"/>
  </si>
  <si>
    <r>
      <t>29,180</t>
    </r>
    <r>
      <rPr>
        <sz val="9"/>
        <color theme="1"/>
        <rFont val="ＭＳ Ｐゴシック"/>
        <family val="3"/>
        <charset val="128"/>
      </rPr>
      <t>★</t>
    </r>
    <phoneticPr fontId="1"/>
  </si>
  <si>
    <r>
      <t>526</t>
    </r>
    <r>
      <rPr>
        <sz val="9"/>
        <color theme="1"/>
        <rFont val="ＭＳ Ｐゴシック"/>
        <family val="3"/>
        <charset val="128"/>
      </rPr>
      <t>★</t>
    </r>
    <phoneticPr fontId="1"/>
  </si>
  <si>
    <r>
      <t>455</t>
    </r>
    <r>
      <rPr>
        <sz val="9"/>
        <color theme="1"/>
        <rFont val="ＭＳ Ｐゴシック"/>
        <family val="3"/>
        <charset val="128"/>
      </rPr>
      <t>★</t>
    </r>
    <phoneticPr fontId="1"/>
  </si>
  <si>
    <r>
      <t>961</t>
    </r>
    <r>
      <rPr>
        <sz val="9"/>
        <color theme="1"/>
        <rFont val="ＭＳ Ｐゴシック"/>
        <family val="3"/>
        <charset val="128"/>
      </rPr>
      <t>★</t>
    </r>
    <phoneticPr fontId="1"/>
  </si>
  <si>
    <r>
      <t>315</t>
    </r>
    <r>
      <rPr>
        <sz val="9"/>
        <color theme="1"/>
        <rFont val="ＭＳ Ｐゴシック"/>
        <family val="3"/>
        <charset val="128"/>
      </rPr>
      <t>★</t>
    </r>
    <phoneticPr fontId="1"/>
  </si>
  <si>
    <r>
      <t>646</t>
    </r>
    <r>
      <rPr>
        <sz val="9"/>
        <color theme="1"/>
        <rFont val="ＭＳ Ｐゴシック"/>
        <family val="3"/>
        <charset val="128"/>
      </rPr>
      <t>★</t>
    </r>
    <phoneticPr fontId="1"/>
  </si>
  <si>
    <r>
      <t>90,119</t>
    </r>
    <r>
      <rPr>
        <sz val="9"/>
        <color theme="1"/>
        <rFont val="ＭＳ Ｐゴシック"/>
        <family val="3"/>
        <charset val="128"/>
      </rPr>
      <t>★</t>
    </r>
    <phoneticPr fontId="1"/>
  </si>
  <si>
    <r>
      <t>90,118</t>
    </r>
    <r>
      <rPr>
        <sz val="9"/>
        <color theme="1"/>
        <rFont val="ＭＳ Ｐゴシック"/>
        <family val="3"/>
        <charset val="128"/>
      </rPr>
      <t>★</t>
    </r>
    <phoneticPr fontId="1"/>
  </si>
  <si>
    <r>
      <t>1</t>
    </r>
    <r>
      <rPr>
        <sz val="9"/>
        <color theme="1"/>
        <rFont val="ＭＳ Ｐゴシック"/>
        <family val="3"/>
        <charset val="128"/>
      </rPr>
      <t>★</t>
    </r>
    <phoneticPr fontId="1"/>
  </si>
  <si>
    <t xml:space="preserve"> </t>
    <phoneticPr fontId="1"/>
  </si>
  <si>
    <r>
      <t>5,362</t>
    </r>
    <r>
      <rPr>
        <sz val="9"/>
        <color theme="1"/>
        <rFont val="ＭＳ Ｐゴシック"/>
        <family val="3"/>
        <charset val="128"/>
      </rPr>
      <t>★</t>
    </r>
    <phoneticPr fontId="1"/>
  </si>
  <si>
    <r>
      <t>4,575</t>
    </r>
    <r>
      <rPr>
        <sz val="9"/>
        <color theme="1"/>
        <rFont val="ＭＳ Ｐゴシック"/>
        <family val="3"/>
        <charset val="128"/>
      </rPr>
      <t>★</t>
    </r>
    <phoneticPr fontId="1"/>
  </si>
  <si>
    <r>
      <t>787</t>
    </r>
    <r>
      <rPr>
        <sz val="9"/>
        <color theme="1"/>
        <rFont val="ＭＳ Ｐゴシック"/>
        <family val="3"/>
        <charset val="128"/>
      </rPr>
      <t>★</t>
    </r>
    <phoneticPr fontId="1"/>
  </si>
  <si>
    <r>
      <t>99</t>
    </r>
    <r>
      <rPr>
        <sz val="9"/>
        <color theme="1"/>
        <rFont val="ＭＳ Ｐゴシック"/>
        <family val="3"/>
        <charset val="128"/>
      </rPr>
      <t>★</t>
    </r>
    <phoneticPr fontId="1"/>
  </si>
  <si>
    <r>
      <t>265</t>
    </r>
    <r>
      <rPr>
        <sz val="9"/>
        <color theme="1"/>
        <rFont val="ＭＳ Ｐゴシック"/>
        <family val="3"/>
        <charset val="128"/>
      </rPr>
      <t>★</t>
    </r>
    <phoneticPr fontId="1"/>
  </si>
  <si>
    <t xml:space="preserve"> </t>
    <phoneticPr fontId="1"/>
  </si>
  <si>
    <t>Environmental Data</t>
    <phoneticPr fontId="1"/>
  </si>
  <si>
    <t>Updated July 25, 2022</t>
    <phoneticPr fontId="1"/>
  </si>
  <si>
    <r>
      <rPr>
        <sz val="8"/>
        <color theme="1"/>
        <rFont val="Arial"/>
        <family val="3"/>
      </rPr>
      <t xml:space="preserve">*Figures for each fiscal year are subject to change from past disclosures due to revision of definitions, etc. </t>
    </r>
    <r>
      <rPr>
        <sz val="8"/>
        <color theme="1"/>
        <rFont val="Arial"/>
        <family val="2"/>
      </rPr>
      <t xml:space="preserve">
</t>
    </r>
    <phoneticPr fontId="1"/>
  </si>
  <si>
    <r>
      <rPr>
        <sz val="8"/>
        <color theme="1"/>
        <rFont val="Arial"/>
        <family val="3"/>
      </rPr>
      <t>*Data up to FY2021 includes figures for the imaging business transferred on January 1, 2021</t>
    </r>
    <r>
      <rPr>
        <sz val="8"/>
        <color theme="1"/>
        <rFont val="ＭＳ Ｐゴシック"/>
        <family val="3"/>
        <charset val="128"/>
      </rPr>
      <t xml:space="preserve">
</t>
    </r>
    <phoneticPr fontId="1"/>
  </si>
  <si>
    <r>
      <t xml:space="preserve">* </t>
    </r>
    <r>
      <rPr>
        <sz val="8"/>
        <color theme="1"/>
        <rFont val="Segoe UI Symbol"/>
        <family val="3"/>
      </rPr>
      <t>★</t>
    </r>
    <r>
      <rPr>
        <sz val="8"/>
        <color theme="1"/>
        <rFont val="Arial"/>
        <family val="3"/>
      </rPr>
      <t xml:space="preserve"> indicates data that has received a third-party warranty from LRQA Limited</t>
    </r>
    <r>
      <rPr>
        <sz val="8"/>
        <color theme="1"/>
        <rFont val="ＭＳ Ｐゴシック"/>
        <family val="3"/>
        <charset val="128"/>
      </rPr>
      <t>（</t>
    </r>
    <r>
      <rPr>
        <sz val="8"/>
        <color theme="1"/>
        <rFont val="Arial"/>
        <family val="2"/>
      </rPr>
      <t>LRQA</t>
    </r>
    <r>
      <rPr>
        <sz val="8"/>
        <color theme="1"/>
        <rFont val="ＭＳ Ｐゴシック"/>
        <family val="3"/>
        <charset val="128"/>
      </rPr>
      <t xml:space="preserve">）.
</t>
    </r>
    <phoneticPr fontId="1"/>
  </si>
  <si>
    <r>
      <rPr>
        <u/>
        <sz val="8"/>
        <color theme="10"/>
        <rFont val="ＭＳ Ｐゴシック"/>
        <family val="3"/>
        <charset val="128"/>
      </rPr>
      <t>　＞</t>
    </r>
    <r>
      <rPr>
        <u/>
        <sz val="8"/>
        <color theme="10"/>
        <rFont val="Arial"/>
        <family val="2"/>
      </rPr>
      <t>Independent Assurance Statement Related to Environmental Data</t>
    </r>
    <phoneticPr fontId="1"/>
  </si>
  <si>
    <t>Material balance</t>
  </si>
  <si>
    <t>Resource/Energy input</t>
  </si>
  <si>
    <t>Energy [Total] (MWh)</t>
    <phoneticPr fontId="1"/>
  </si>
  <si>
    <t>Electric power (MWh)</t>
  </si>
  <si>
    <t>City gas (1,000 m3)</t>
  </si>
  <si>
    <t>LPG(t)</t>
  </si>
  <si>
    <t>LNG(t)</t>
  </si>
  <si>
    <t>Heavy fuel oil (kL)</t>
  </si>
  <si>
    <t>Kerosene (kL)</t>
  </si>
  <si>
    <t>Diesel fuel (kL)</t>
  </si>
  <si>
    <t>Gasoline (kL)</t>
  </si>
  <si>
    <t>Hot water (GJ)</t>
  </si>
  <si>
    <t>District heat (MWh)</t>
  </si>
  <si>
    <t>Green electricity (MWh)</t>
  </si>
  <si>
    <t>Solar power [internal] (MWh)</t>
  </si>
  <si>
    <t>Solar heat [internal] (GJ)</t>
  </si>
  <si>
    <t>Chemical substances [PRTR substances handled] (t) *Production sites in Japan only</t>
    <phoneticPr fontId="1"/>
  </si>
  <si>
    <t>Water [Total] (1,000 m3)</t>
    <phoneticPr fontId="1"/>
  </si>
  <si>
    <t>Piped water</t>
    <phoneticPr fontId="1"/>
  </si>
  <si>
    <t>Ground water</t>
    <phoneticPr fontId="1"/>
  </si>
  <si>
    <r>
      <rPr>
        <b/>
        <sz val="9"/>
        <color theme="0"/>
        <rFont val="Arial"/>
        <family val="3"/>
      </rPr>
      <t>compared to previous period</t>
    </r>
    <r>
      <rPr>
        <b/>
        <sz val="9"/>
        <color theme="0"/>
        <rFont val="Arial"/>
        <family val="2"/>
      </rPr>
      <t>(</t>
    </r>
    <r>
      <rPr>
        <b/>
        <sz val="9"/>
        <color theme="0"/>
        <rFont val="Yu Gothic UI"/>
        <family val="3"/>
        <charset val="128"/>
      </rPr>
      <t>％</t>
    </r>
    <r>
      <rPr>
        <b/>
        <sz val="9"/>
        <color theme="0"/>
        <rFont val="Arial"/>
        <family val="2"/>
      </rPr>
      <t>)</t>
    </r>
    <phoneticPr fontId="3"/>
  </si>
  <si>
    <t>FY2022</t>
  </si>
  <si>
    <t>FY2022</t>
    <phoneticPr fontId="1"/>
  </si>
  <si>
    <t>Raw Materials and Sub-Materials *Production sites in Japan only</t>
    <phoneticPr fontId="1"/>
  </si>
  <si>
    <t>Metals: Steel, aluminum, brass</t>
    <phoneticPr fontId="1"/>
  </si>
  <si>
    <t>Plastics: Optical plastics, ABS, PC, polyethylene, polypropylene</t>
    <phoneticPr fontId="1"/>
  </si>
  <si>
    <t>Office materials (t)</t>
    <phoneticPr fontId="1"/>
  </si>
  <si>
    <t>Copy paper</t>
    <phoneticPr fontId="1"/>
  </si>
  <si>
    <t>Transport fuel</t>
    <phoneticPr fontId="1"/>
  </si>
  <si>
    <t>Transportation: Gasoline, diesel fuel, etc.</t>
    <phoneticPr fontId="1"/>
  </si>
  <si>
    <t>Packaging material [Total] (t)</t>
    <phoneticPr fontId="1"/>
  </si>
  <si>
    <t>Cardboard</t>
    <phoneticPr fontId="1"/>
  </si>
  <si>
    <t>Paper</t>
    <phoneticPr fontId="1"/>
  </si>
  <si>
    <t>Plastic</t>
    <phoneticPr fontId="1"/>
  </si>
  <si>
    <t>Metal</t>
    <phoneticPr fontId="1"/>
  </si>
  <si>
    <t>Glass</t>
    <phoneticPr fontId="1"/>
  </si>
  <si>
    <t>Others</t>
    <phoneticPr fontId="1"/>
  </si>
  <si>
    <r>
      <rPr>
        <sz val="8"/>
        <color theme="1"/>
        <rFont val="Segoe UI Symbol"/>
        <family val="3"/>
      </rPr>
      <t>★</t>
    </r>
    <r>
      <rPr>
        <sz val="8"/>
        <color theme="1"/>
        <rFont val="Arial"/>
        <family val="3"/>
      </rPr>
      <t xml:space="preserve"> Indexes certified by the Assurance Statement.</t>
    </r>
    <phoneticPr fontId="1"/>
  </si>
  <si>
    <t>Greenhouse gases [Total] (t-CO2e)</t>
    <phoneticPr fontId="1"/>
  </si>
  <si>
    <t>CO2 generated from energy</t>
    <phoneticPr fontId="1"/>
  </si>
  <si>
    <t>CO2 not generated from energy</t>
    <phoneticPr fontId="1"/>
  </si>
  <si>
    <t>Substances Emitted (t)</t>
    <phoneticPr fontId="1"/>
  </si>
  <si>
    <t>Chemical substances [PRTR substances emissions/movement] (t) *Production sites in Japan only</t>
    <phoneticPr fontId="1"/>
  </si>
  <si>
    <t>Discharge to water system [Total] (1,000 m3)</t>
    <phoneticPr fontId="1"/>
  </si>
  <si>
    <t>Water discharged (public waters)</t>
    <phoneticPr fontId="1"/>
  </si>
  <si>
    <t>Water discharged (sewage)</t>
    <phoneticPr fontId="1"/>
  </si>
  <si>
    <t>Discharge [Total] (t)</t>
    <phoneticPr fontId="1"/>
  </si>
  <si>
    <t>Amount recycled</t>
    <phoneticPr fontId="1"/>
  </si>
  <si>
    <t>Other waste</t>
    <phoneticPr fontId="1"/>
  </si>
  <si>
    <t>Landfill</t>
    <phoneticPr fontId="1"/>
  </si>
  <si>
    <t>Hazardous waste</t>
    <phoneticPr fontId="1"/>
  </si>
  <si>
    <t>Total CO2 for transportation (t-CO2e)</t>
    <phoneticPr fontId="1"/>
  </si>
  <si>
    <t>Product shipments (t)</t>
    <phoneticPr fontId="1"/>
  </si>
  <si>
    <t>Medical Business [Total]</t>
    <phoneticPr fontId="1"/>
  </si>
  <si>
    <t>Medical Business [Endoscopes]</t>
    <phoneticPr fontId="1"/>
  </si>
  <si>
    <t>Scientific Solutions Business [Microscopes]</t>
    <phoneticPr fontId="1"/>
  </si>
  <si>
    <r>
      <rPr>
        <sz val="8"/>
        <color theme="1"/>
        <rFont val="Segoe UI Symbol"/>
        <family val="3"/>
      </rPr>
      <t>★</t>
    </r>
    <r>
      <rPr>
        <sz val="8"/>
        <color theme="1"/>
        <rFont val="Arial"/>
        <family val="3"/>
      </rPr>
      <t xml:space="preserve"> Indexes certified by  external assurance.</t>
    </r>
    <phoneticPr fontId="1"/>
  </si>
  <si>
    <t>Internal Energy Consumption</t>
    <phoneticPr fontId="1"/>
  </si>
  <si>
    <t>Consumption (MWh)</t>
    <phoneticPr fontId="1"/>
  </si>
  <si>
    <t>* Scope: The Olympus Group (small businesses are excluded). Conversion coefficient based on Enforcement Regulation for the Act on the Rational Use of Energy</t>
    <phoneticPr fontId="1"/>
  </si>
  <si>
    <t>Renewable Energy Consumption</t>
    <phoneticPr fontId="1"/>
  </si>
  <si>
    <t>Renewable Energy (MWh)</t>
    <phoneticPr fontId="1"/>
  </si>
  <si>
    <r>
      <rPr>
        <sz val="8"/>
        <color theme="1"/>
        <rFont val="Segoe UI Symbol"/>
        <family val="3"/>
      </rPr>
      <t>★</t>
    </r>
    <r>
      <rPr>
        <sz val="8"/>
        <color theme="1"/>
        <rFont val="Arial"/>
        <family val="3"/>
      </rPr>
      <t xml:space="preserve"> Indexes certified by external assurance.</t>
    </r>
    <phoneticPr fontId="1"/>
  </si>
  <si>
    <t>*Scope: The Olympus Group (small businesses are excluded)</t>
    <phoneticPr fontId="1"/>
  </si>
  <si>
    <t>* Renewable energy includes green electricity, solar power (internal), solar heat (internal) and hot water</t>
    <phoneticPr fontId="1"/>
  </si>
  <si>
    <t>Breakdown of Internal Energy Consumption</t>
    <phoneticPr fontId="1"/>
  </si>
  <si>
    <t>Direct (MWh)</t>
    <phoneticPr fontId="1"/>
  </si>
  <si>
    <t>Indirect (MWh)</t>
    <phoneticPr fontId="1"/>
  </si>
  <si>
    <t>City gas</t>
    <phoneticPr fontId="1"/>
  </si>
  <si>
    <t>Heavy fuel oil</t>
    <phoneticPr fontId="1"/>
  </si>
  <si>
    <t>Kerosene</t>
    <phoneticPr fontId="1"/>
  </si>
  <si>
    <t xml:space="preserve">Diesel fuel </t>
    <phoneticPr fontId="1"/>
  </si>
  <si>
    <t>Gasoline</t>
    <phoneticPr fontId="1"/>
  </si>
  <si>
    <t>Subtotal (MWh)</t>
    <phoneticPr fontId="1"/>
  </si>
  <si>
    <t>Electricity</t>
    <phoneticPr fontId="1"/>
  </si>
  <si>
    <t>Hot water</t>
    <phoneticPr fontId="1"/>
  </si>
  <si>
    <t>District heat</t>
    <phoneticPr fontId="1"/>
  </si>
  <si>
    <t>Green electricity</t>
    <phoneticPr fontId="1"/>
  </si>
  <si>
    <t>Solar power [internal]</t>
    <phoneticPr fontId="1"/>
  </si>
  <si>
    <t>Solar heat [internal]</t>
    <phoneticPr fontId="1"/>
  </si>
  <si>
    <r>
      <rPr>
        <sz val="9"/>
        <color theme="1"/>
        <rFont val="Yu Gothic UI"/>
        <family val="3"/>
        <charset val="128"/>
      </rPr>
      <t>　</t>
    </r>
    <r>
      <rPr>
        <sz val="9"/>
        <color theme="1"/>
        <rFont val="Arial"/>
        <family val="3"/>
      </rPr>
      <t>Total (MWh)</t>
    </r>
    <phoneticPr fontId="1"/>
  </si>
  <si>
    <r>
      <rPr>
        <sz val="8"/>
        <color theme="1"/>
        <rFont val="Segoe UI Symbol"/>
        <family val="3"/>
      </rPr>
      <t>★</t>
    </r>
    <r>
      <rPr>
        <sz val="8"/>
        <color theme="1"/>
        <rFont val="Arial"/>
        <family val="3"/>
      </rPr>
      <t xml:space="preserve"> Indexes certified by external assurance.</t>
    </r>
    <r>
      <rPr>
        <sz val="8"/>
        <color theme="1"/>
        <rFont val="Yu Gothic UI"/>
        <family val="3"/>
        <charset val="128"/>
      </rPr>
      <t>　</t>
    </r>
    <phoneticPr fontId="1"/>
  </si>
  <si>
    <t>Basic unit of consolidated sales (t-CO2e/100 million yen)</t>
    <phoneticPr fontId="1"/>
  </si>
  <si>
    <r>
      <rPr>
        <sz val="8"/>
        <color theme="1"/>
        <rFont val="Segoe UI Symbol"/>
        <family val="3"/>
      </rPr>
      <t>★</t>
    </r>
    <r>
      <rPr>
        <sz val="8"/>
        <color theme="1"/>
        <rFont val="Arial"/>
        <family val="3"/>
      </rPr>
      <t xml:space="preserve"> Indexes certified by external assurance.</t>
    </r>
    <r>
      <rPr>
        <sz val="8"/>
        <color theme="1"/>
        <rFont val="Yu Gothic UI"/>
        <family val="3"/>
        <charset val="128"/>
      </rPr>
      <t>　</t>
    </r>
    <r>
      <rPr>
        <sz val="8"/>
        <color theme="1"/>
        <rFont val="Arial"/>
        <family val="3"/>
      </rPr>
      <t>* Scope: The Olympus Group (small businesses are excluded).</t>
    </r>
    <r>
      <rPr>
        <sz val="8"/>
        <color theme="1"/>
        <rFont val="Yu Gothic UI"/>
        <family val="3"/>
        <charset val="128"/>
      </rPr>
      <t xml:space="preserve">
</t>
    </r>
    <r>
      <rPr>
        <sz val="8"/>
        <color theme="1"/>
        <rFont val="Arial"/>
        <family val="3"/>
      </rPr>
      <t>*1 Scope 1: Greenhouse gas emission from direct on-site use of fossil fuels.  Scope 2: Greenhouse gas emission from on-site secondary use, such as electric power purchase.</t>
    </r>
    <r>
      <rPr>
        <sz val="8"/>
        <color theme="1"/>
        <rFont val="Yu Gothic UI"/>
        <family val="3"/>
        <charset val="128"/>
      </rPr>
      <t>　</t>
    </r>
    <phoneticPr fontId="1"/>
  </si>
  <si>
    <t>CO2 Emissions (Scope 3)</t>
    <phoneticPr fontId="1"/>
  </si>
  <si>
    <t>CO2 Emissions (Scope 1, 2)</t>
    <phoneticPr fontId="1"/>
  </si>
  <si>
    <t>Logistics (t-CO2e)</t>
    <phoneticPr fontId="1"/>
  </si>
  <si>
    <r>
      <rPr>
        <sz val="8"/>
        <color theme="1"/>
        <rFont val="Segoe UI Symbol"/>
        <family val="3"/>
      </rPr>
      <t>★</t>
    </r>
    <r>
      <rPr>
        <sz val="8"/>
        <color theme="1"/>
        <rFont val="Arial"/>
        <family val="3"/>
      </rPr>
      <t xml:space="preserve"> Indexes certified external assurance.</t>
    </r>
    <r>
      <rPr>
        <sz val="8"/>
        <color theme="1"/>
        <rFont val="Yu Gothic UI"/>
        <family val="3"/>
        <charset val="128"/>
      </rPr>
      <t>　</t>
    </r>
    <r>
      <rPr>
        <sz val="8"/>
        <color theme="1"/>
        <rFont val="Arial"/>
        <family val="3"/>
      </rPr>
      <t>Scope 3: Category 4 Upstream transportation and distribution</t>
    </r>
    <phoneticPr fontId="1"/>
  </si>
  <si>
    <t>CO2 Emissions for the Entire Supply Chain</t>
    <phoneticPr fontId="1"/>
  </si>
  <si>
    <t>Category</t>
    <phoneticPr fontId="1"/>
  </si>
  <si>
    <t>　　Market-based method</t>
    <phoneticPr fontId="1"/>
  </si>
  <si>
    <t>　　Location-based method</t>
    <phoneticPr fontId="1"/>
  </si>
  <si>
    <t>Total (t-CO2e)</t>
    <phoneticPr fontId="1"/>
  </si>
  <si>
    <t>Scope 1+2 (Market-based method)</t>
    <phoneticPr fontId="1"/>
  </si>
  <si>
    <t>Scope 1+2 (Market-based method)+3</t>
    <phoneticPr fontId="1"/>
  </si>
  <si>
    <t>1. Purchased goods and services (t-CO2e)</t>
    <phoneticPr fontId="1"/>
  </si>
  <si>
    <t>2. Capital goods (t-CO2e)</t>
    <phoneticPr fontId="1"/>
  </si>
  <si>
    <t>3. Fuel and energy related activities (not included in Scope 1, Scope 2) (t-CO2e)</t>
    <phoneticPr fontId="1"/>
  </si>
  <si>
    <t>4. Upstream transportation and distribution (t-CO2e)</t>
    <phoneticPr fontId="1"/>
  </si>
  <si>
    <t>5. Waste generated in operations (t-CO2e)</t>
    <phoneticPr fontId="1"/>
  </si>
  <si>
    <t>6. Business travel (t-CO2e)</t>
    <phoneticPr fontId="1"/>
  </si>
  <si>
    <t>7. Employee commuting (t-CO2e)</t>
    <phoneticPr fontId="1"/>
  </si>
  <si>
    <t>8. Leased assets (upstream) (t-CO2e)</t>
    <phoneticPr fontId="1"/>
  </si>
  <si>
    <t>9. Downstream transportation and distribution (t-CO2e)</t>
    <phoneticPr fontId="1"/>
  </si>
  <si>
    <t>10. Processing of sold products (t-CO2e)</t>
    <phoneticPr fontId="1"/>
  </si>
  <si>
    <t>12. End-of-life treatment of sold products (t-CO2e)</t>
    <phoneticPr fontId="1"/>
  </si>
  <si>
    <t>11. Use of sold products (t-CO2e)</t>
    <phoneticPr fontId="1"/>
  </si>
  <si>
    <t>13. Leased assets (downstream) (t-CO2e)</t>
    <phoneticPr fontId="1"/>
  </si>
  <si>
    <t>14. Franchises (t-CO2e)</t>
    <phoneticPr fontId="1"/>
  </si>
  <si>
    <t>15. Investments (t-CO2e)</t>
    <phoneticPr fontId="1"/>
  </si>
  <si>
    <r>
      <rPr>
        <sz val="8"/>
        <color theme="1"/>
        <rFont val="Segoe UI Symbol"/>
        <family val="3"/>
      </rPr>
      <t>★</t>
    </r>
    <r>
      <rPr>
        <sz val="8"/>
        <color theme="1"/>
        <rFont val="Arial"/>
        <family val="3"/>
      </rPr>
      <t xml:space="preserve"> Indexes certified by external assurance.</t>
    </r>
    <r>
      <rPr>
        <sz val="8"/>
        <color theme="1"/>
        <rFont val="Yu Gothic"/>
        <family val="3"/>
        <charset val="128"/>
      </rPr>
      <t>　</t>
    </r>
    <phoneticPr fontId="1"/>
  </si>
  <si>
    <t>NOx emissions</t>
    <phoneticPr fontId="1"/>
  </si>
  <si>
    <t>NOx emissions (t)</t>
    <phoneticPr fontId="1"/>
  </si>
  <si>
    <t>*Scope: The Olympus Group (excluding small companies)</t>
    <phoneticPr fontId="1"/>
  </si>
  <si>
    <t>Sox emissions</t>
    <phoneticPr fontId="1"/>
  </si>
  <si>
    <t>Sox emissions (t)</t>
    <phoneticPr fontId="1"/>
  </si>
  <si>
    <t>Water consumption</t>
    <phoneticPr fontId="1"/>
  </si>
  <si>
    <t>Groundwater (1,000 m3)</t>
    <phoneticPr fontId="1"/>
  </si>
  <si>
    <t>Piped water (1,000 m3)</t>
    <phoneticPr fontId="1"/>
  </si>
  <si>
    <t>Total (1,000 m3)</t>
    <phoneticPr fontId="1"/>
  </si>
  <si>
    <t>Basic unit of consolidated sales (1,000 m3/100 million yen)</t>
    <phoneticPr fontId="1"/>
  </si>
  <si>
    <t>Wastewater</t>
    <phoneticPr fontId="1"/>
  </si>
  <si>
    <t>Public water areas (1,000 m3)</t>
    <phoneticPr fontId="1"/>
  </si>
  <si>
    <t>Sewage systems (1,000 m3)</t>
    <phoneticPr fontId="1"/>
  </si>
  <si>
    <t>Emissions/Landfill</t>
    <phoneticPr fontId="1"/>
  </si>
  <si>
    <t>Emissions (t)</t>
  </si>
  <si>
    <t>Emissions (t)</t>
    <phoneticPr fontId="1"/>
  </si>
  <si>
    <t>Amount recycled (t)</t>
  </si>
  <si>
    <t>Amount recycled (t)</t>
    <phoneticPr fontId="1"/>
  </si>
  <si>
    <t>Other waste (t)</t>
    <phoneticPr fontId="1"/>
  </si>
  <si>
    <t>Landfill (t)</t>
    <phoneticPr fontId="1"/>
  </si>
  <si>
    <t>Basic unit of consolidated sales (t/100 million yen)</t>
    <phoneticPr fontId="1"/>
  </si>
  <si>
    <t>*Scope: Olympus Group (excluding small companies)</t>
    <phoneticPr fontId="1"/>
  </si>
  <si>
    <t>Hazardous waste discharged</t>
    <phoneticPr fontId="1"/>
  </si>
  <si>
    <t>Hazardous waste discharged (t)</t>
    <phoneticPr fontId="1"/>
  </si>
  <si>
    <t>Emissions and Movements of PRTR Class 1 Designated Chemical Substances</t>
    <phoneticPr fontId="1"/>
  </si>
  <si>
    <t>Chemical substances (PRTR substances) (t)</t>
    <phoneticPr fontId="1"/>
  </si>
  <si>
    <t>*Scope: Manufacturing and development sites in Japan</t>
    <phoneticPr fontId="1"/>
  </si>
  <si>
    <t>Volatile Organic Compounds (VOC) Emissions</t>
    <phoneticPr fontId="1"/>
  </si>
  <si>
    <r>
      <rPr>
        <sz val="9"/>
        <color theme="1"/>
        <rFont val="Arial"/>
        <family val="3"/>
      </rPr>
      <t>Volatile Organic Compounds (VOC) Emissions</t>
    </r>
    <r>
      <rPr>
        <sz val="9"/>
        <color theme="1"/>
        <rFont val="Yu Gothic UI"/>
        <family val="3"/>
        <charset val="128"/>
      </rPr>
      <t>（</t>
    </r>
    <r>
      <rPr>
        <sz val="9"/>
        <color theme="1"/>
        <rFont val="Arial"/>
        <family val="2"/>
      </rPr>
      <t>t</t>
    </r>
    <r>
      <rPr>
        <sz val="9"/>
        <color theme="1"/>
        <rFont val="Yu Gothic UI"/>
        <family val="3"/>
        <charset val="128"/>
      </rPr>
      <t>）</t>
    </r>
    <phoneticPr fontId="1"/>
  </si>
  <si>
    <t xml:space="preserve">Olympus Group Site Data </t>
    <phoneticPr fontId="1"/>
  </si>
  <si>
    <t>Company/Facility</t>
    <phoneticPr fontId="1"/>
  </si>
  <si>
    <t>Location</t>
    <phoneticPr fontId="1"/>
  </si>
  <si>
    <t>CO2 emissions (t-CO2e)</t>
  </si>
  <si>
    <t>Water consumption (1,000 m3)</t>
  </si>
  <si>
    <t>Ishikawa Facility *1</t>
  </si>
  <si>
    <t>Utsugi Facility *1</t>
  </si>
  <si>
    <t>Takakura Facility *2</t>
  </si>
  <si>
    <t>Nagano Facility Tatsuno *2</t>
  </si>
  <si>
    <t>Nagano Facility Ina</t>
  </si>
  <si>
    <t>Hinode Plant</t>
  </si>
  <si>
    <t>Hachioji-shi, Tokyo</t>
  </si>
  <si>
    <t>Tatsuno-machi, Kamiina-gun, Nagano</t>
  </si>
  <si>
    <t>Ina-shi, Nagano</t>
  </si>
  <si>
    <t>Hinode-cho, Nishitama-gun, Tokyo</t>
  </si>
  <si>
    <t>Olympus</t>
    <phoneticPr fontId="1"/>
  </si>
  <si>
    <t>FY2021</t>
  </si>
  <si>
    <t>FY2020</t>
  </si>
  <si>
    <t>FY2019</t>
  </si>
  <si>
    <t>FY2018</t>
  </si>
  <si>
    <t>Olympus Medical Systems</t>
    <phoneticPr fontId="1"/>
  </si>
  <si>
    <t>Japan</t>
    <phoneticPr fontId="1"/>
  </si>
  <si>
    <t>Aizu Olympus</t>
  </si>
  <si>
    <t>Aomori Olympus</t>
  </si>
  <si>
    <t>Shirakawa Olympus</t>
  </si>
  <si>
    <t>Aizu-Wakamatsu-shi, Fukushima</t>
  </si>
  <si>
    <t>Kuroishi-shi, Aomori</t>
  </si>
  <si>
    <t>Nishigo-mura, Nishishirakawa-gun, Fukushima</t>
  </si>
  <si>
    <t>Olympus Terumo Biomaterials</t>
    <phoneticPr fontId="1"/>
  </si>
  <si>
    <t>Mishima Plant</t>
  </si>
  <si>
    <t>Nagaizumi-cho, Sunto-gun, Shizuoka</t>
  </si>
  <si>
    <t>R&amp;D Center</t>
  </si>
  <si>
    <t>Olympus Logitex *3</t>
    <phoneticPr fontId="1"/>
  </si>
  <si>
    <t>Sagamihara-shi, Kanagawa</t>
    <phoneticPr fontId="1"/>
  </si>
  <si>
    <t>Pennsylvania, U.S.A.</t>
  </si>
  <si>
    <t>Massachusetts, U.S.A.</t>
  </si>
  <si>
    <t>Americas</t>
    <phoneticPr fontId="1"/>
  </si>
  <si>
    <t>Europe/Middle East</t>
    <phoneticPr fontId="1"/>
  </si>
  <si>
    <t>Hamburg, Germany</t>
  </si>
  <si>
    <t>Olomouc, Czech Republic</t>
  </si>
  <si>
    <t>Essex, U.K.</t>
  </si>
  <si>
    <t>Devon, U.K.</t>
  </si>
  <si>
    <t>Asia/Oceania</t>
    <phoneticPr fontId="1"/>
  </si>
  <si>
    <t>Guangdong, China (Guangzhou)</t>
  </si>
  <si>
    <t>Shanghai, China</t>
  </si>
  <si>
    <t>Dong Nai, Vietnam</t>
  </si>
  <si>
    <t>Victoria, Australia</t>
  </si>
  <si>
    <r>
      <rPr>
        <sz val="8"/>
        <color theme="1"/>
        <rFont val="Arial"/>
        <family val="3"/>
      </rPr>
      <t>*1 Including Olympus Medical Systems</t>
    </r>
    <r>
      <rPr>
        <sz val="8"/>
        <color theme="1"/>
        <rFont val="Yu Gothic"/>
        <family val="3"/>
        <charset val="128"/>
      </rPr>
      <t>　</t>
    </r>
    <phoneticPr fontId="1"/>
  </si>
  <si>
    <t>*2 Part of the Takakura Facility and Nagano Facility_Tatsuno was transferred to Evident on April 1, 2022.</t>
    <phoneticPr fontId="1"/>
  </si>
  <si>
    <t>*3 Olympus Logitex was merged into Olympus Corporation on April 1, 2022.</t>
    <phoneticPr fontId="1"/>
  </si>
  <si>
    <t xml:space="preserve">*4 For FY2018, Olympus America Inc. </t>
    <phoneticPr fontId="1"/>
  </si>
  <si>
    <t>Environmental Conservation Costs</t>
    <phoneticPr fontId="1"/>
  </si>
  <si>
    <t>Target period: April 1, 2019 - March 31, 2022</t>
    <phoneticPr fontId="1"/>
  </si>
  <si>
    <t>Scope: Head office functions, manufacturing companies and distribution companies in Japan.</t>
    <phoneticPr fontId="1"/>
  </si>
  <si>
    <t>Notes: 1) Tabulation based on "Environmental Accounting Guideline 2005." 2) Cost and depreciation that cannot be separated clearly in environmental conservation are not divided proportionately, and the full amount has been excluded from the calculations.</t>
    <phoneticPr fontId="1"/>
  </si>
  <si>
    <t>Environmental Conservation Effects</t>
    <phoneticPr fontId="1"/>
  </si>
  <si>
    <t>Quantitative Effects of Environment Preservation</t>
    <phoneticPr fontId="1"/>
  </si>
  <si>
    <t>Effects Inside Business Area</t>
    <phoneticPr fontId="1"/>
  </si>
  <si>
    <t>CO2 emissions (t-CO2e)</t>
    <phoneticPr fontId="1"/>
  </si>
  <si>
    <t>Waste discharged (t)</t>
    <phoneticPr fontId="1"/>
  </si>
  <si>
    <t>Water consumption (1,000 m3)</t>
    <phoneticPr fontId="1"/>
  </si>
  <si>
    <t>Chemical Substances Transferred/Discharged (t)</t>
    <phoneticPr fontId="1"/>
  </si>
  <si>
    <t>Economic Benefits of Environmental Protection</t>
    <phoneticPr fontId="1"/>
  </si>
  <si>
    <t>Revenue Benefits (million yen)</t>
    <phoneticPr fontId="1"/>
  </si>
  <si>
    <t>Cost Savings (million yen)</t>
    <phoneticPr fontId="1"/>
  </si>
  <si>
    <t>Proceeds from sale of valuable resources through recycling</t>
    <phoneticPr fontId="1"/>
  </si>
  <si>
    <t>Energy cost</t>
    <phoneticPr fontId="1"/>
  </si>
  <si>
    <t>Water consumption cost</t>
    <phoneticPr fontId="1"/>
  </si>
  <si>
    <t>Waste disposal consignment cost</t>
    <phoneticPr fontId="1"/>
  </si>
  <si>
    <t>Change from previous year</t>
    <phoneticPr fontId="1"/>
  </si>
  <si>
    <t>FY2021</t>
    <phoneticPr fontId="1"/>
  </si>
  <si>
    <t>FY2020</t>
    <phoneticPr fontId="1"/>
  </si>
  <si>
    <t>FY2019</t>
    <phoneticPr fontId="1"/>
  </si>
  <si>
    <t>FY2018</t>
    <phoneticPr fontId="1"/>
  </si>
  <si>
    <t>Investment amount</t>
    <phoneticPr fontId="1"/>
  </si>
  <si>
    <t>Cost amount</t>
    <phoneticPr fontId="1"/>
  </si>
  <si>
    <t xml:space="preserve"> Prevention of Public Nuisance Cost</t>
    <phoneticPr fontId="1"/>
  </si>
  <si>
    <t xml:space="preserve"> Global Environmental Conservation Cost</t>
    <phoneticPr fontId="1"/>
  </si>
  <si>
    <t xml:space="preserve"> Resource Circulation Cost</t>
    <phoneticPr fontId="1"/>
  </si>
  <si>
    <t>Environmental conservation cost classification (million yen)</t>
    <phoneticPr fontId="1"/>
  </si>
  <si>
    <t>Costs Inside Business Area</t>
    <phoneticPr fontId="1"/>
  </si>
  <si>
    <t>In Upstream Costs</t>
    <phoneticPr fontId="1"/>
  </si>
  <si>
    <t>In Downstream Costs</t>
    <phoneticPr fontId="1"/>
  </si>
  <si>
    <t>Environmental Management Activity Costs</t>
    <phoneticPr fontId="1"/>
  </si>
  <si>
    <t>R&amp;D costs</t>
    <phoneticPr fontId="1"/>
  </si>
  <si>
    <t>Social activity costs</t>
    <phoneticPr fontId="1"/>
  </si>
  <si>
    <t>Environmental damage costs</t>
    <phoneticPr fontId="1"/>
  </si>
  <si>
    <t xml:space="preserve">Total </t>
    <phoneticPr fontId="1"/>
  </si>
  <si>
    <t>Calculation Method (Assumptions)</t>
    <phoneticPr fontId="1"/>
  </si>
  <si>
    <t>Calculated by multiplying raw materials and parts of leading products by basic unit</t>
    <phoneticPr fontId="1"/>
  </si>
  <si>
    <t>Calculated by multiplying facility investment value by basic unit</t>
    <phoneticPr fontId="1"/>
  </si>
  <si>
    <t>Calculated by multiplying electric power and fuel purchased by basic unit</t>
    <phoneticPr fontId="1"/>
  </si>
  <si>
    <t>Calculated by multiplying transport ton/kg of leading products by basic unit (including delivery logistics)</t>
    <phoneticPr fontId="1"/>
  </si>
  <si>
    <t>Calculated by multiplying worksite waste output by basic unit</t>
    <phoneticPr fontId="1"/>
  </si>
  <si>
    <t>Calculated by multiplying business travel expenses by basic unit</t>
    <phoneticPr fontId="1"/>
  </si>
  <si>
    <t>Standard commute model defined by region and calculated by multiplying the number of employees in region by basic unit</t>
    <phoneticPr fontId="1"/>
  </si>
  <si>
    <t>Calculated as Scope 1 and 2 GHG emissions</t>
    <phoneticPr fontId="1"/>
  </si>
  <si>
    <t>Classified as transport from dealers and sales companies to the customer but excluded due to small impact scale</t>
    <phoneticPr fontId="1"/>
  </si>
  <si>
    <t>Excluded due to small impact scale and difficulty in tabulation in this category</t>
    <phoneticPr fontId="1"/>
  </si>
  <si>
    <t>Calculated by multiplying electric power consumption, etc., for lifetime of sold product by basic unit</t>
    <phoneticPr fontId="1"/>
  </si>
  <si>
    <t>Calculated by multiplying product disposal weight by basic unit for waste material</t>
    <phoneticPr fontId="1"/>
  </si>
  <si>
    <t>Calculation including use of sold products, although some products are leased</t>
    <phoneticPr fontId="1"/>
  </si>
  <si>
    <t>Not calculated due to absence from Olympus group’s business range</t>
    <phoneticPr fontId="1"/>
  </si>
  <si>
    <t>Not calculated because there is no investment businesses in Olympus group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</si>
</sst>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
    <numFmt numFmtId="178" formatCode="0.0_ "/>
    <numFmt numFmtId="179" formatCode="#,##0.0"/>
    <numFmt numFmtId="180" formatCode="#,##0_ "/>
    <numFmt numFmtId="181" formatCode="#,##0_);[Red]\(#,##0\)"/>
    <numFmt numFmtId="182" formatCode="#,##0.00_);[Red]\(#,##0.00\)"/>
  </numFmts>
  <fonts count="51">
    <font>
      <sz val="11"/>
      <color theme="1"/>
      <name val="ＭＳ Ｐゴシック"/>
      <family val="2"/>
      <charset val="128"/>
      <scheme val="minor"/>
    </font>
    <font>
      <sz val="6"/>
      <name val="ＭＳ Ｐゴシック"/>
      <family val="2"/>
      <charset val="128"/>
      <scheme val="minor"/>
    </font>
    <font>
      <sz val="9"/>
      <color rgb="FFFF0000"/>
      <name val="Yu Gothic UI"/>
      <family val="3"/>
      <charset val="128"/>
    </font>
    <font>
      <sz val="9"/>
      <name val="Yu Gothic UI"/>
      <family val="3"/>
      <charset val="128"/>
    </font>
    <font>
      <sz val="9"/>
      <color theme="1"/>
      <name val="Yu Gothic UI"/>
      <family val="3"/>
      <charset val="128"/>
    </font>
    <font>
      <sz val="8"/>
      <color theme="1"/>
      <name val="Yu Gothic UI"/>
      <family val="3"/>
      <charset val="128"/>
    </font>
    <font>
      <b/>
      <sz val="11"/>
      <color theme="1"/>
      <name val="Arial"/>
      <family val="2"/>
    </font>
    <font>
      <sz val="16"/>
      <color theme="1"/>
      <name val="Arial"/>
      <family val="2"/>
    </font>
    <font>
      <sz val="9"/>
      <color theme="1"/>
      <name val="Arial"/>
      <family val="2"/>
    </font>
    <font>
      <sz val="9"/>
      <color rgb="FFFF0000"/>
      <name val="Arial"/>
      <family val="2"/>
    </font>
    <font>
      <sz val="9"/>
      <color rgb="FF0000FF"/>
      <name val="Arial"/>
      <family val="2"/>
    </font>
    <font>
      <b/>
      <sz val="11"/>
      <name val="Arial"/>
      <family val="2"/>
    </font>
    <font>
      <sz val="10"/>
      <color rgb="FFFF0000"/>
      <name val="Arial"/>
      <family val="2"/>
    </font>
    <font>
      <b/>
      <sz val="9"/>
      <color theme="1"/>
      <name val="Arial"/>
      <family val="2"/>
    </font>
    <font>
      <sz val="9"/>
      <name val="Arial"/>
      <family val="2"/>
    </font>
    <font>
      <sz val="9"/>
      <color rgb="FF000000"/>
      <name val="Arial"/>
      <family val="2"/>
    </font>
    <font>
      <sz val="8"/>
      <color theme="1"/>
      <name val="Arial"/>
      <family val="2"/>
    </font>
    <font>
      <vertAlign val="subscript"/>
      <sz val="9"/>
      <color theme="1"/>
      <name val="Arial"/>
      <family val="2"/>
    </font>
    <font>
      <b/>
      <sz val="11"/>
      <color theme="0"/>
      <name val="Arial"/>
      <family val="2"/>
    </font>
    <font>
      <sz val="9"/>
      <color theme="1"/>
      <name val="ＭＳ Ｐゴシック"/>
      <family val="3"/>
      <charset val="128"/>
    </font>
    <font>
      <vertAlign val="superscript"/>
      <sz val="9"/>
      <color theme="1"/>
      <name val="ＭＳ Ｐゴシック"/>
      <family val="3"/>
      <charset val="128"/>
    </font>
    <font>
      <b/>
      <sz val="16"/>
      <color theme="1"/>
      <name val="Yu Gothic UI"/>
      <family val="3"/>
      <charset val="128"/>
    </font>
    <font>
      <u/>
      <sz val="11"/>
      <color theme="10"/>
      <name val="ＭＳ Ｐゴシック"/>
      <family val="2"/>
      <charset val="128"/>
      <scheme val="minor"/>
    </font>
    <font>
      <sz val="8"/>
      <color theme="1"/>
      <name val="ＭＳ Ｐゴシック"/>
      <family val="3"/>
      <charset val="128"/>
    </font>
    <font>
      <b/>
      <sz val="10"/>
      <color rgb="FF08107B"/>
      <name val="Arial"/>
      <family val="2"/>
    </font>
    <font>
      <b/>
      <sz val="9"/>
      <color rgb="FF08107B"/>
      <name val="Arial"/>
      <family val="2"/>
    </font>
    <font>
      <sz val="9"/>
      <color theme="0"/>
      <name val="Arial"/>
      <family val="2"/>
    </font>
    <font>
      <b/>
      <sz val="10"/>
      <color theme="0"/>
      <name val="Arial"/>
      <family val="2"/>
    </font>
    <font>
      <b/>
      <sz val="10"/>
      <color theme="0"/>
      <name val="Yu Gothic UI"/>
      <family val="3"/>
      <charset val="128"/>
    </font>
    <font>
      <b/>
      <sz val="9"/>
      <color theme="0"/>
      <name val="Arial"/>
      <family val="2"/>
    </font>
    <font>
      <b/>
      <sz val="11"/>
      <color rgb="FF08107B"/>
      <name val="Arial"/>
      <family val="2"/>
    </font>
    <font>
      <sz val="9"/>
      <color rgb="FF08107B"/>
      <name val="Arial"/>
      <family val="2"/>
    </font>
    <font>
      <b/>
      <sz val="9"/>
      <color theme="0"/>
      <name val="Yu Gothic UI"/>
      <family val="3"/>
      <charset val="128"/>
    </font>
    <font>
      <sz val="8"/>
      <color rgb="FF666666"/>
      <name val="Arial"/>
      <family val="2"/>
    </font>
    <font>
      <b/>
      <sz val="16"/>
      <color theme="1"/>
      <name val="Arial"/>
      <family val="2"/>
    </font>
    <font>
      <sz val="9"/>
      <color rgb="FFFF00FF"/>
      <name val="ＭＳ Ｐゴシック"/>
      <family val="2"/>
      <charset val="128"/>
    </font>
    <font>
      <sz val="8"/>
      <color theme="1"/>
      <name val="Arial"/>
      <family val="3"/>
      <charset val="128"/>
    </font>
    <font>
      <b/>
      <sz val="9"/>
      <color theme="9" tint="-0.249977111117893"/>
      <name val="ＭＳ Ｐゴシック"/>
      <family val="3"/>
      <charset val="128"/>
    </font>
    <font>
      <b/>
      <sz val="9"/>
      <color theme="9" tint="-0.249977111117893"/>
      <name val="Arial"/>
      <family val="2"/>
    </font>
    <font>
      <sz val="10"/>
      <name val="Arial"/>
      <family val="2"/>
    </font>
    <font>
      <u/>
      <sz val="8"/>
      <color theme="10"/>
      <name val="Arial"/>
      <family val="2"/>
    </font>
    <font>
      <sz val="8"/>
      <color theme="1"/>
      <name val="Segoe UI Symbol"/>
      <family val="3"/>
    </font>
    <font>
      <sz val="8"/>
      <color theme="1"/>
      <name val="Arial"/>
      <family val="3"/>
    </font>
    <font>
      <u/>
      <sz val="8"/>
      <color theme="10"/>
      <name val="ＭＳ Ｐゴシック"/>
      <family val="3"/>
      <charset val="128"/>
    </font>
    <font>
      <sz val="9"/>
      <color theme="1"/>
      <name val="Arial"/>
      <family val="3"/>
      <charset val="128"/>
    </font>
    <font>
      <sz val="9"/>
      <color theme="1"/>
      <name val="Arial"/>
      <family val="3"/>
    </font>
    <font>
      <b/>
      <sz val="9"/>
      <color theme="0"/>
      <name val="Arial"/>
      <family val="3"/>
    </font>
    <font>
      <b/>
      <sz val="11"/>
      <color rgb="FF08107B"/>
      <name val="Arial"/>
      <family val="3"/>
    </font>
    <font>
      <sz val="8"/>
      <color theme="1"/>
      <name val="Yu Gothic"/>
      <family val="3"/>
      <charset val="128"/>
    </font>
    <font>
      <b/>
      <sz val="11"/>
      <color theme="1"/>
      <name val="Arial"/>
      <family val="3"/>
    </font>
    <font>
      <b/>
      <sz val="7"/>
      <color theme="0"/>
      <name val="Arial"/>
      <family val="3"/>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8107B"/>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04">
    <xf numFmtId="0" fontId="0" fillId="0" borderId="0" xfId="0">
      <alignment vertical="center"/>
    </xf>
    <xf numFmtId="0" fontId="8" fillId="3" borderId="0" xfId="0" applyFont="1" applyFill="1" applyAlignment="1">
      <alignment wrapText="1"/>
    </xf>
    <xf numFmtId="0" fontId="8" fillId="3" borderId="0" xfId="0" applyFont="1" applyFill="1" applyAlignment="1">
      <alignment horizontal="center" vertical="center"/>
    </xf>
    <xf numFmtId="0" fontId="8" fillId="3" borderId="0" xfId="0" applyFont="1" applyFill="1">
      <alignment vertical="center"/>
    </xf>
    <xf numFmtId="0" fontId="7" fillId="3" borderId="0" xfId="0" applyFont="1" applyFill="1" applyAlignment="1">
      <alignment horizontal="left" vertical="center"/>
    </xf>
    <xf numFmtId="0" fontId="8" fillId="3" borderId="0" xfId="0" applyFont="1" applyFill="1" applyAlignment="1">
      <alignment horizontal="left" vertical="top"/>
    </xf>
    <xf numFmtId="0" fontId="10" fillId="3" borderId="0" xfId="0" applyFont="1" applyFill="1" applyAlignment="1">
      <alignment horizontal="left" vertical="center"/>
    </xf>
    <xf numFmtId="0" fontId="8" fillId="3" borderId="0" xfId="0" applyFont="1" applyFill="1" applyAlignment="1">
      <alignment vertical="center" wrapText="1"/>
    </xf>
    <xf numFmtId="0" fontId="12" fillId="3" borderId="0" xfId="0" applyFont="1" applyFill="1">
      <alignment vertical="center"/>
    </xf>
    <xf numFmtId="0" fontId="6" fillId="3" borderId="0" xfId="0" applyFont="1" applyFill="1">
      <alignment vertical="center"/>
    </xf>
    <xf numFmtId="0" fontId="13" fillId="3" borderId="0" xfId="0" applyFont="1" applyFill="1">
      <alignment vertical="center"/>
    </xf>
    <xf numFmtId="0" fontId="8" fillId="3" borderId="0" xfId="0" applyFont="1" applyFill="1" applyAlignment="1">
      <alignment horizontal="left" vertical="center"/>
    </xf>
    <xf numFmtId="180" fontId="8" fillId="3" borderId="1" xfId="0" applyNumberFormat="1" applyFont="1" applyFill="1" applyBorder="1" applyAlignment="1">
      <alignment horizontal="right" vertical="center"/>
    </xf>
    <xf numFmtId="2" fontId="8" fillId="3" borderId="0" xfId="0" applyNumberFormat="1" applyFont="1" applyFill="1">
      <alignment vertical="center"/>
    </xf>
    <xf numFmtId="178" fontId="8" fillId="3" borderId="0" xfId="0" applyNumberFormat="1" applyFont="1" applyFill="1">
      <alignment vertical="center"/>
    </xf>
    <xf numFmtId="0" fontId="8" fillId="3" borderId="7" xfId="0" applyFont="1" applyFill="1" applyBorder="1">
      <alignment vertical="center"/>
    </xf>
    <xf numFmtId="1" fontId="8" fillId="3" borderId="0" xfId="0" applyNumberFormat="1" applyFont="1" applyFill="1">
      <alignment vertical="center"/>
    </xf>
    <xf numFmtId="0" fontId="8" fillId="3" borderId="0" xfId="0" applyFont="1" applyFill="1" applyAlignment="1">
      <alignment horizontal="right" vertical="center"/>
    </xf>
    <xf numFmtId="0" fontId="8" fillId="3" borderId="0" xfId="0" applyFont="1" applyFill="1" applyAlignment="1">
      <alignment horizontal="right" vertical="center" wrapText="1"/>
    </xf>
    <xf numFmtId="0" fontId="9" fillId="3" borderId="0" xfId="0" applyFont="1" applyFill="1" applyAlignment="1">
      <alignment horizontal="left" vertical="center" wrapText="1"/>
    </xf>
    <xf numFmtId="0" fontId="8" fillId="3" borderId="11" xfId="0" applyFont="1" applyFill="1" applyBorder="1" applyAlignment="1">
      <alignment vertical="center" wrapText="1"/>
    </xf>
    <xf numFmtId="0" fontId="8" fillId="3" borderId="10" xfId="0" applyFont="1" applyFill="1" applyBorder="1">
      <alignment vertical="center"/>
    </xf>
    <xf numFmtId="2" fontId="8" fillId="3" borderId="0" xfId="0" applyNumberFormat="1" applyFont="1" applyFill="1" applyAlignment="1">
      <alignment horizontal="right" vertical="center"/>
    </xf>
    <xf numFmtId="177" fontId="8" fillId="3" borderId="0" xfId="0" applyNumberFormat="1" applyFont="1" applyFill="1">
      <alignment vertical="center"/>
    </xf>
    <xf numFmtId="2" fontId="14" fillId="3" borderId="0" xfId="0" applyNumberFormat="1" applyFont="1" applyFill="1" applyAlignment="1">
      <alignment horizontal="right" vertical="center"/>
    </xf>
    <xf numFmtId="0" fontId="15" fillId="3" borderId="0" xfId="0" applyFont="1" applyFill="1">
      <alignment vertical="center"/>
    </xf>
    <xf numFmtId="0" fontId="16" fillId="3" borderId="0" xfId="0" applyFont="1" applyFill="1">
      <alignment vertical="center"/>
    </xf>
    <xf numFmtId="3" fontId="8" fillId="3" borderId="1" xfId="0" applyNumberFormat="1" applyFont="1" applyFill="1" applyBorder="1" applyAlignment="1">
      <alignment horizontal="right" vertical="center"/>
    </xf>
    <xf numFmtId="2" fontId="9" fillId="3" borderId="0" xfId="0" applyNumberFormat="1" applyFont="1" applyFill="1" applyAlignment="1">
      <alignment horizontal="right" vertical="center"/>
    </xf>
    <xf numFmtId="0" fontId="8" fillId="3" borderId="1" xfId="0" applyFont="1" applyFill="1" applyBorder="1" applyAlignment="1">
      <alignment horizontal="right" vertical="center"/>
    </xf>
    <xf numFmtId="0" fontId="8" fillId="3" borderId="8" xfId="0" applyFont="1" applyFill="1" applyBorder="1">
      <alignment vertical="center"/>
    </xf>
    <xf numFmtId="4" fontId="8" fillId="3" borderId="0" xfId="0" applyNumberFormat="1" applyFont="1" applyFill="1" applyAlignment="1">
      <alignment horizontal="right" vertical="center"/>
    </xf>
    <xf numFmtId="0" fontId="8" fillId="3" borderId="0" xfId="0" applyFont="1" applyFill="1" applyAlignment="1">
      <alignment horizontal="right"/>
    </xf>
    <xf numFmtId="0" fontId="9" fillId="3" borderId="0" xfId="0" applyFont="1" applyFill="1">
      <alignment vertical="center"/>
    </xf>
    <xf numFmtId="3" fontId="8" fillId="3" borderId="9" xfId="0" applyNumberFormat="1" applyFont="1" applyFill="1" applyBorder="1">
      <alignment vertical="center"/>
    </xf>
    <xf numFmtId="0" fontId="8" fillId="3" borderId="9" xfId="0" applyFont="1" applyFill="1" applyBorder="1" applyAlignment="1">
      <alignment horizontal="right" vertical="center"/>
    </xf>
    <xf numFmtId="4" fontId="8" fillId="3" borderId="0" xfId="0" applyNumberFormat="1" applyFont="1" applyFill="1">
      <alignment vertical="center"/>
    </xf>
    <xf numFmtId="0" fontId="14" fillId="3" borderId="0" xfId="0" applyFont="1" applyFill="1" applyAlignment="1">
      <alignment horizontal="right"/>
    </xf>
    <xf numFmtId="0" fontId="14" fillId="3" borderId="0" xfId="0" applyFont="1" applyFill="1" applyAlignment="1">
      <alignment horizontal="left"/>
    </xf>
    <xf numFmtId="0" fontId="8" fillId="3" borderId="0" xfId="0" applyFont="1" applyFill="1" applyAlignment="1">
      <alignment horizontal="left"/>
    </xf>
    <xf numFmtId="0" fontId="8" fillId="3" borderId="14" xfId="0" applyFont="1" applyFill="1" applyBorder="1" applyAlignment="1">
      <alignment horizontal="right" vertical="center"/>
    </xf>
    <xf numFmtId="3" fontId="8" fillId="3" borderId="0" xfId="0" applyNumberFormat="1" applyFont="1" applyFill="1">
      <alignment vertical="center"/>
    </xf>
    <xf numFmtId="3" fontId="14" fillId="3" borderId="1" xfId="0" applyNumberFormat="1" applyFont="1" applyFill="1" applyBorder="1" applyAlignment="1">
      <alignment horizontal="right" vertical="center"/>
    </xf>
    <xf numFmtId="4" fontId="9" fillId="3" borderId="0" xfId="0" applyNumberFormat="1" applyFont="1" applyFill="1">
      <alignment vertical="center"/>
    </xf>
    <xf numFmtId="0" fontId="14" fillId="3" borderId="0" xfId="0" applyFont="1" applyFill="1" applyAlignment="1">
      <alignment horizontal="right" vertical="center"/>
    </xf>
    <xf numFmtId="2" fontId="8" fillId="3" borderId="0" xfId="0" applyNumberFormat="1" applyFont="1" applyFill="1" applyAlignment="1">
      <alignment horizontal="center" vertical="center"/>
    </xf>
    <xf numFmtId="2" fontId="9" fillId="3" borderId="0" xfId="0" applyNumberFormat="1" applyFont="1" applyFill="1" applyAlignment="1">
      <alignment horizontal="center" vertical="center"/>
    </xf>
    <xf numFmtId="2" fontId="8" fillId="3" borderId="1" xfId="0" applyNumberFormat="1" applyFont="1" applyFill="1" applyBorder="1" applyAlignment="1">
      <alignment horizontal="right" vertical="center"/>
    </xf>
    <xf numFmtId="38" fontId="8" fillId="3" borderId="0" xfId="0" applyNumberFormat="1" applyFont="1" applyFill="1" applyAlignment="1">
      <alignment horizontal="right" vertical="center"/>
    </xf>
    <xf numFmtId="0" fontId="4" fillId="3" borderId="0" xfId="0" applyFont="1" applyFill="1">
      <alignment vertical="center"/>
    </xf>
    <xf numFmtId="181" fontId="8" fillId="3" borderId="14" xfId="0" applyNumberFormat="1" applyFont="1" applyFill="1" applyBorder="1" applyAlignment="1">
      <alignment horizontal="right" vertical="center" shrinkToFit="1"/>
    </xf>
    <xf numFmtId="181" fontId="8" fillId="3" borderId="12" xfId="0" applyNumberFormat="1" applyFont="1" applyFill="1" applyBorder="1" applyAlignment="1">
      <alignment horizontal="right" vertical="center" shrinkToFit="1"/>
    </xf>
    <xf numFmtId="181" fontId="8" fillId="3" borderId="15" xfId="0" applyNumberFormat="1" applyFont="1" applyFill="1" applyBorder="1" applyAlignment="1">
      <alignment horizontal="right" vertical="center" shrinkToFit="1"/>
    </xf>
    <xf numFmtId="181" fontId="8" fillId="3" borderId="13" xfId="0" applyNumberFormat="1" applyFont="1" applyFill="1" applyBorder="1" applyAlignment="1">
      <alignment horizontal="right" vertical="center" shrinkToFit="1"/>
    </xf>
    <xf numFmtId="0" fontId="4" fillId="3" borderId="0" xfId="0" applyFont="1" applyFill="1" applyAlignment="1">
      <alignment vertical="center" wrapText="1"/>
    </xf>
    <xf numFmtId="181" fontId="8" fillId="3" borderId="5" xfId="0" applyNumberFormat="1" applyFont="1" applyFill="1" applyBorder="1" applyAlignment="1">
      <alignment horizontal="right" vertical="center" shrinkToFit="1"/>
    </xf>
    <xf numFmtId="181" fontId="8" fillId="3" borderId="6" xfId="0" applyNumberFormat="1" applyFont="1" applyFill="1" applyBorder="1" applyAlignment="1">
      <alignment horizontal="right" vertical="center" shrinkToFit="1"/>
    </xf>
    <xf numFmtId="181" fontId="8" fillId="3" borderId="15" xfId="0" applyNumberFormat="1" applyFont="1" applyFill="1" applyBorder="1" applyAlignment="1">
      <alignment horizontal="right" vertical="center"/>
    </xf>
    <xf numFmtId="181" fontId="8" fillId="3" borderId="13" xfId="0" applyNumberFormat="1" applyFont="1" applyFill="1" applyBorder="1" applyAlignment="1">
      <alignment horizontal="right" vertical="center"/>
    </xf>
    <xf numFmtId="0" fontId="2" fillId="3" borderId="0" xfId="0" applyFont="1" applyFill="1" applyAlignment="1">
      <alignment horizontal="left" vertical="center" wrapText="1"/>
    </xf>
    <xf numFmtId="181" fontId="8" fillId="3" borderId="5" xfId="0" applyNumberFormat="1" applyFont="1" applyFill="1" applyBorder="1" applyAlignment="1">
      <alignment horizontal="right" vertical="center"/>
    </xf>
    <xf numFmtId="181" fontId="8" fillId="3" borderId="6" xfId="0" applyNumberFormat="1" applyFont="1" applyFill="1" applyBorder="1" applyAlignment="1">
      <alignment horizontal="right" vertical="center"/>
    </xf>
    <xf numFmtId="0" fontId="4" fillId="3" borderId="0" xfId="0" applyFont="1" applyFill="1" applyAlignment="1">
      <alignment horizontal="left" vertical="center" wrapText="1"/>
    </xf>
    <xf numFmtId="176" fontId="4" fillId="3" borderId="0" xfId="0" applyNumberFormat="1" applyFont="1" applyFill="1" applyAlignment="1">
      <alignment horizontal="left" vertical="center" wrapText="1"/>
    </xf>
    <xf numFmtId="0" fontId="4" fillId="3" borderId="0" xfId="0" applyFont="1" applyFill="1" applyAlignment="1">
      <alignment vertical="center" shrinkToFit="1"/>
    </xf>
    <xf numFmtId="0" fontId="4" fillId="3" borderId="0" xfId="0" applyFont="1" applyFill="1" applyAlignment="1">
      <alignment horizontal="center" vertical="center"/>
    </xf>
    <xf numFmtId="0" fontId="4" fillId="3" borderId="0" xfId="0" applyFont="1" applyFill="1" applyAlignment="1">
      <alignment horizontal="right" vertical="center"/>
    </xf>
    <xf numFmtId="0" fontId="5" fillId="3" borderId="0" xfId="0" applyFont="1" applyFill="1">
      <alignment vertical="center"/>
    </xf>
    <xf numFmtId="180" fontId="8" fillId="3" borderId="11" xfId="0" applyNumberFormat="1" applyFont="1" applyFill="1" applyBorder="1" applyAlignment="1">
      <alignment horizontal="right" vertical="center"/>
    </xf>
    <xf numFmtId="3" fontId="8" fillId="3" borderId="11" xfId="0" applyNumberFormat="1" applyFont="1" applyFill="1" applyBorder="1" applyAlignment="1">
      <alignment horizontal="right" vertical="center"/>
    </xf>
    <xf numFmtId="179" fontId="8" fillId="3" borderId="11" xfId="0" applyNumberFormat="1" applyFont="1" applyFill="1" applyBorder="1" applyAlignment="1">
      <alignment horizontal="right" vertical="center"/>
    </xf>
    <xf numFmtId="0" fontId="8" fillId="3" borderId="11" xfId="0" applyFont="1" applyFill="1" applyBorder="1" applyAlignment="1">
      <alignment horizontal="right" vertical="center"/>
    </xf>
    <xf numFmtId="0" fontId="18" fillId="4" borderId="0" xfId="0" applyFont="1" applyFill="1">
      <alignment vertical="center"/>
    </xf>
    <xf numFmtId="3" fontId="14" fillId="3" borderId="11" xfId="0" applyNumberFormat="1" applyFont="1" applyFill="1" applyBorder="1" applyAlignment="1">
      <alignment horizontal="right" vertical="center"/>
    </xf>
    <xf numFmtId="0" fontId="14" fillId="3" borderId="11" xfId="0" applyFont="1" applyFill="1" applyBorder="1" applyAlignment="1">
      <alignment horizontal="right" vertical="center"/>
    </xf>
    <xf numFmtId="3" fontId="14" fillId="3" borderId="11" xfId="0" applyNumberFormat="1" applyFont="1" applyFill="1" applyBorder="1" applyAlignment="1">
      <alignment vertical="center" shrinkToFit="1"/>
    </xf>
    <xf numFmtId="0" fontId="8" fillId="2" borderId="3" xfId="0" applyFont="1" applyFill="1" applyBorder="1" applyAlignment="1">
      <alignment horizontal="center" vertical="center"/>
    </xf>
    <xf numFmtId="0" fontId="16" fillId="3" borderId="0" xfId="0" applyFont="1" applyFill="1" applyAlignment="1">
      <alignment vertical="center" wrapText="1"/>
    </xf>
    <xf numFmtId="0" fontId="4" fillId="2" borderId="9" xfId="0" applyFont="1" applyFill="1" applyBorder="1">
      <alignment vertical="center"/>
    </xf>
    <xf numFmtId="0" fontId="4" fillId="2" borderId="3" xfId="0" applyFont="1" applyFill="1" applyBorder="1">
      <alignment vertical="center"/>
    </xf>
    <xf numFmtId="0" fontId="8" fillId="2" borderId="9" xfId="0" applyFont="1" applyFill="1" applyBorder="1" applyAlignment="1">
      <alignment vertical="center" wrapText="1"/>
    </xf>
    <xf numFmtId="0" fontId="31" fillId="3" borderId="14" xfId="0" applyFont="1" applyFill="1" applyBorder="1" applyAlignment="1">
      <alignment horizontal="center" vertical="center" shrinkToFit="1"/>
    </xf>
    <xf numFmtId="0" fontId="31" fillId="3" borderId="15" xfId="0" applyFont="1" applyFill="1" applyBorder="1" applyAlignment="1">
      <alignment horizontal="center" vertical="center"/>
    </xf>
    <xf numFmtId="0" fontId="31" fillId="3" borderId="5" xfId="0" applyFont="1" applyFill="1" applyBorder="1" applyAlignment="1">
      <alignment horizontal="center" vertical="center"/>
    </xf>
    <xf numFmtId="0" fontId="8" fillId="2" borderId="3" xfId="0" applyFont="1" applyFill="1" applyBorder="1" applyAlignment="1">
      <alignment horizontal="left" vertical="center"/>
    </xf>
    <xf numFmtId="0" fontId="24" fillId="3" borderId="0" xfId="0" applyFont="1" applyFill="1" applyAlignment="1">
      <alignment horizontal="left" vertical="center"/>
    </xf>
    <xf numFmtId="0" fontId="25" fillId="3" borderId="0" xfId="0" applyFont="1" applyFill="1" applyAlignment="1">
      <alignment horizontal="left" vertical="center"/>
    </xf>
    <xf numFmtId="0" fontId="8" fillId="3" borderId="2" xfId="0" applyFont="1" applyFill="1" applyBorder="1" applyAlignment="1">
      <alignment horizontal="left" vertical="center" wrapText="1"/>
    </xf>
    <xf numFmtId="0" fontId="8" fillId="3" borderId="13" xfId="0" applyFont="1" applyFill="1" applyBorder="1" applyAlignment="1">
      <alignment horizontal="left" vertical="center"/>
    </xf>
    <xf numFmtId="0" fontId="8" fillId="2" borderId="11"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11" xfId="0" applyFont="1" applyFill="1" applyBorder="1" applyAlignment="1">
      <alignment horizontal="right" vertical="center"/>
    </xf>
    <xf numFmtId="0" fontId="29" fillId="4" borderId="9" xfId="0" applyFont="1" applyFill="1" applyBorder="1" applyAlignment="1">
      <alignment horizontal="center" vertical="center" shrinkToFit="1"/>
    </xf>
    <xf numFmtId="0" fontId="29" fillId="4" borderId="16" xfId="0" applyFont="1" applyFill="1" applyBorder="1" applyAlignment="1">
      <alignment horizontal="center" vertical="center" shrinkToFit="1"/>
    </xf>
    <xf numFmtId="0" fontId="30" fillId="3" borderId="2" xfId="0" applyFont="1" applyFill="1" applyBorder="1">
      <alignment vertical="center"/>
    </xf>
    <xf numFmtId="0" fontId="8" fillId="2" borderId="2" xfId="0" applyFont="1" applyFill="1" applyBorder="1">
      <alignment vertical="center"/>
    </xf>
    <xf numFmtId="180" fontId="19" fillId="3" borderId="11" xfId="0" applyNumberFormat="1" applyFont="1" applyFill="1" applyBorder="1" applyAlignment="1">
      <alignment horizontal="right" vertical="center"/>
    </xf>
    <xf numFmtId="180" fontId="19" fillId="3" borderId="1" xfId="0" applyNumberFormat="1" applyFont="1" applyFill="1" applyBorder="1" applyAlignment="1">
      <alignment horizontal="right" vertical="center"/>
    </xf>
    <xf numFmtId="0" fontId="19" fillId="3" borderId="11" xfId="0" applyFont="1" applyFill="1" applyBorder="1" applyAlignment="1">
      <alignment horizontal="right" vertical="center" wrapText="1"/>
    </xf>
    <xf numFmtId="1" fontId="8" fillId="3" borderId="1" xfId="0" applyNumberFormat="1" applyFont="1" applyFill="1" applyBorder="1" applyAlignment="1">
      <alignment horizontal="right" vertical="center"/>
    </xf>
    <xf numFmtId="182" fontId="8" fillId="3" borderId="14" xfId="0" applyNumberFormat="1" applyFont="1" applyFill="1" applyBorder="1" applyAlignment="1">
      <alignment horizontal="right" vertical="center" shrinkToFit="1"/>
    </xf>
    <xf numFmtId="182" fontId="8" fillId="3" borderId="15" xfId="0" applyNumberFormat="1" applyFont="1" applyFill="1" applyBorder="1" applyAlignment="1">
      <alignment horizontal="right" vertical="center"/>
    </xf>
    <xf numFmtId="3" fontId="8" fillId="3" borderId="1" xfId="0" applyNumberFormat="1" applyFont="1" applyFill="1" applyBorder="1" applyAlignment="1">
      <alignment horizontal="right" vertical="center" wrapText="1"/>
    </xf>
    <xf numFmtId="0" fontId="35" fillId="3" borderId="0" xfId="0" applyFont="1" applyFill="1" applyAlignment="1">
      <alignment horizontal="left" vertical="center"/>
    </xf>
    <xf numFmtId="0" fontId="8" fillId="3" borderId="0" xfId="0" applyFont="1" applyFill="1" applyAlignment="1">
      <alignment horizontal="center" vertical="center"/>
    </xf>
    <xf numFmtId="0" fontId="37" fillId="3" borderId="0" xfId="0" applyFont="1" applyFill="1" applyAlignment="1">
      <alignment horizontal="left" vertical="center"/>
    </xf>
    <xf numFmtId="178" fontId="37" fillId="3" borderId="0" xfId="0" applyNumberFormat="1" applyFont="1" applyFill="1">
      <alignment vertical="center"/>
    </xf>
    <xf numFmtId="0" fontId="38" fillId="3" borderId="0" xfId="0" applyFont="1" applyFill="1" applyAlignment="1">
      <alignment horizontal="left" vertical="center"/>
    </xf>
    <xf numFmtId="0" fontId="16" fillId="3" borderId="0" xfId="0" applyFont="1" applyFill="1" applyBorder="1" applyAlignment="1">
      <alignment horizontal="left" vertical="center"/>
    </xf>
    <xf numFmtId="0" fontId="4"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16" fillId="3" borderId="0" xfId="0" applyFont="1" applyFill="1" applyAlignment="1">
      <alignment horizontal="left" vertical="center"/>
    </xf>
    <xf numFmtId="0" fontId="16" fillId="3" borderId="0" xfId="0" applyFont="1" applyFill="1" applyAlignment="1">
      <alignment horizontal="left" vertical="top" wrapText="1"/>
    </xf>
    <xf numFmtId="0" fontId="4" fillId="3" borderId="0" xfId="0" applyFont="1" applyFill="1" applyAlignment="1">
      <alignment horizontal="left" vertical="center" wrapText="1"/>
    </xf>
    <xf numFmtId="0" fontId="39" fillId="3" borderId="0" xfId="0" applyFont="1" applyFill="1" applyAlignment="1"/>
    <xf numFmtId="0" fontId="40" fillId="3" borderId="0" xfId="1" applyFont="1" applyFill="1" applyAlignment="1">
      <alignment horizontal="left" vertical="top"/>
    </xf>
    <xf numFmtId="0" fontId="14" fillId="3" borderId="1" xfId="0" applyFont="1" applyFill="1" applyBorder="1" applyAlignment="1">
      <alignment horizontal="right" vertical="center"/>
    </xf>
    <xf numFmtId="0" fontId="11" fillId="0" borderId="0" xfId="0" applyFont="1">
      <alignment vertical="center"/>
    </xf>
    <xf numFmtId="0" fontId="46" fillId="4" borderId="16" xfId="0" applyFont="1" applyFill="1" applyBorder="1" applyAlignment="1">
      <alignment horizontal="center" vertical="center" wrapText="1"/>
    </xf>
    <xf numFmtId="0" fontId="45" fillId="2" borderId="9" xfId="0" applyFont="1" applyFill="1" applyBorder="1" applyAlignment="1">
      <alignment horizontal="left" vertical="center"/>
    </xf>
    <xf numFmtId="0" fontId="45" fillId="3" borderId="2" xfId="0" applyFont="1" applyFill="1" applyBorder="1" applyAlignment="1">
      <alignment horizontal="left" vertical="center"/>
    </xf>
    <xf numFmtId="0" fontId="45" fillId="2" borderId="10" xfId="0" applyFont="1" applyFill="1" applyBorder="1">
      <alignment vertical="center"/>
    </xf>
    <xf numFmtId="0" fontId="46" fillId="4" borderId="19" xfId="0" applyFont="1" applyFill="1" applyBorder="1" applyAlignment="1">
      <alignment horizontal="center" vertical="center"/>
    </xf>
    <xf numFmtId="0" fontId="50" fillId="4" borderId="21" xfId="0" applyFont="1" applyFill="1" applyBorder="1" applyAlignment="1">
      <alignment horizontal="center" vertical="center"/>
    </xf>
    <xf numFmtId="0" fontId="29" fillId="4" borderId="2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4" borderId="27" xfId="0" applyFont="1" applyFill="1" applyBorder="1" applyAlignment="1">
      <alignment horizontal="center" vertical="center" shrinkToFit="1"/>
    </xf>
    <xf numFmtId="0" fontId="8" fillId="2" borderId="4" xfId="0" applyFont="1" applyFill="1" applyBorder="1" applyAlignment="1">
      <alignment horizontal="left" vertical="center"/>
    </xf>
    <xf numFmtId="0" fontId="8" fillId="2" borderId="11" xfId="0" applyFont="1" applyFill="1" applyBorder="1" applyAlignment="1">
      <alignment horizontal="left" vertical="center"/>
    </xf>
    <xf numFmtId="0" fontId="45" fillId="2" borderId="9" xfId="0" applyFont="1" applyFill="1" applyBorder="1" applyAlignment="1">
      <alignment horizontal="left" vertical="center"/>
    </xf>
    <xf numFmtId="0" fontId="8" fillId="2" borderId="6" xfId="0" applyFont="1" applyFill="1" applyBorder="1" applyAlignment="1">
      <alignment horizontal="left" vertical="center"/>
    </xf>
    <xf numFmtId="0" fontId="8" fillId="2" borderId="13" xfId="0" applyFont="1" applyFill="1" applyBorder="1" applyAlignment="1">
      <alignment horizontal="left" vertical="center"/>
    </xf>
    <xf numFmtId="0" fontId="45" fillId="2" borderId="8" xfId="0" applyFont="1" applyFill="1" applyBorder="1" applyAlignment="1">
      <alignment horizontal="left" vertical="center"/>
    </xf>
    <xf numFmtId="0" fontId="45" fillId="2" borderId="7" xfId="0" applyFont="1" applyFill="1" applyBorder="1" applyAlignment="1">
      <alignment horizontal="left" vertical="center"/>
    </xf>
    <xf numFmtId="0" fontId="45" fillId="2" borderId="10" xfId="0" applyFont="1" applyFill="1" applyBorder="1" applyAlignment="1">
      <alignment horizontal="left" vertical="center"/>
    </xf>
    <xf numFmtId="0" fontId="29" fillId="4" borderId="22"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4" xfId="0" applyFont="1" applyFill="1" applyBorder="1" applyAlignment="1">
      <alignment horizontal="center" vertical="center"/>
    </xf>
    <xf numFmtId="0" fontId="16" fillId="3" borderId="8" xfId="0" applyFont="1" applyFill="1" applyBorder="1" applyAlignment="1">
      <alignment horizontal="left" vertical="center"/>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3"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lignment vertical="center"/>
    </xf>
    <xf numFmtId="0" fontId="8" fillId="2" borderId="9" xfId="0" applyFont="1" applyFill="1" applyBorder="1" applyAlignment="1">
      <alignment horizontal="left" vertical="center"/>
    </xf>
    <xf numFmtId="0" fontId="0" fillId="0" borderId="3" xfId="0" applyBorder="1" applyAlignment="1">
      <alignment horizontal="left" vertical="center"/>
    </xf>
    <xf numFmtId="0" fontId="29" fillId="4" borderId="9" xfId="0" applyFont="1" applyFill="1" applyBorder="1" applyAlignment="1">
      <alignment horizontal="left" vertical="center"/>
    </xf>
    <xf numFmtId="0" fontId="46" fillId="4" borderId="8" xfId="0" applyFont="1" applyFill="1"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29" fillId="4" borderId="7" xfId="0" applyFont="1" applyFill="1" applyBorder="1" applyAlignment="1">
      <alignment horizontal="left" vertical="center"/>
    </xf>
    <xf numFmtId="0" fontId="0" fillId="0" borderId="0" xfId="0" applyBorder="1" applyAlignment="1">
      <alignment vertical="center"/>
    </xf>
    <xf numFmtId="0" fontId="0" fillId="0" borderId="30" xfId="0" applyBorder="1" applyAlignment="1">
      <alignment vertical="center"/>
    </xf>
    <xf numFmtId="0" fontId="8" fillId="2" borderId="1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left" vertical="center" wrapText="1"/>
    </xf>
    <xf numFmtId="0" fontId="4" fillId="3" borderId="14" xfId="0" applyFont="1" applyFill="1" applyBorder="1" applyAlignment="1">
      <alignment horizontal="left" vertical="center" wrapText="1" shrinkToFit="1"/>
    </xf>
    <xf numFmtId="0" fontId="8" fillId="3" borderId="15" xfId="0" applyFont="1" applyFill="1" applyBorder="1" applyAlignment="1">
      <alignment horizontal="left" vertical="center" wrapText="1" shrinkToFit="1"/>
    </xf>
    <xf numFmtId="0" fontId="8" fillId="3" borderId="5" xfId="0" applyFont="1" applyFill="1" applyBorder="1" applyAlignment="1">
      <alignment horizontal="left" vertical="center" wrapText="1" shrinkToFit="1"/>
    </xf>
    <xf numFmtId="0" fontId="45"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4" xfId="0" applyFont="1" applyFill="1" applyBorder="1" applyAlignment="1">
      <alignment horizontal="left" vertical="center" wrapText="1" shrinkToFit="1"/>
    </xf>
    <xf numFmtId="0" fontId="4" fillId="3" borderId="15" xfId="0" applyFont="1" applyFill="1" applyBorder="1" applyAlignment="1">
      <alignment horizontal="left" vertical="center" wrapText="1" shrinkToFi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5"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45" fillId="2" borderId="7" xfId="0" applyFont="1" applyFill="1" applyBorder="1" applyAlignment="1">
      <alignment vertical="center" wrapText="1"/>
    </xf>
    <xf numFmtId="0" fontId="8" fillId="2" borderId="7" xfId="0" applyFont="1" applyFill="1" applyBorder="1" applyAlignment="1">
      <alignment vertical="center" wrapText="1"/>
    </xf>
    <xf numFmtId="0" fontId="8" fillId="2" borderId="10" xfId="0" applyFont="1" applyFill="1" applyBorder="1" applyAlignment="1">
      <alignment vertical="center" wrapText="1"/>
    </xf>
    <xf numFmtId="38" fontId="29" fillId="4" borderId="20" xfId="0" applyNumberFormat="1" applyFont="1" applyFill="1" applyBorder="1" applyAlignment="1">
      <alignment horizontal="center" vertical="center" wrapText="1" shrinkToFit="1"/>
    </xf>
    <xf numFmtId="38" fontId="29" fillId="4" borderId="21" xfId="0" applyNumberFormat="1" applyFont="1" applyFill="1" applyBorder="1" applyAlignment="1">
      <alignment horizontal="center" vertical="center" shrinkToFit="1"/>
    </xf>
    <xf numFmtId="38" fontId="29" fillId="4" borderId="18" xfId="0" applyNumberFormat="1" applyFont="1" applyFill="1" applyBorder="1" applyAlignment="1">
      <alignment horizontal="center" vertical="center" wrapText="1" shrinkToFit="1"/>
    </xf>
    <xf numFmtId="38" fontId="29" fillId="4" borderId="19" xfId="0" applyNumberFormat="1" applyFont="1" applyFill="1" applyBorder="1" applyAlignment="1">
      <alignment horizontal="center" vertical="center" shrinkToFit="1"/>
    </xf>
    <xf numFmtId="0" fontId="45"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3" xfId="0" applyFont="1" applyFill="1" applyBorder="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0" xfId="0" applyFont="1" applyFill="1" applyBorder="1" applyAlignment="1">
      <alignment horizontal="left" vertical="center" shrinkToFit="1"/>
    </xf>
    <xf numFmtId="0" fontId="8" fillId="3" borderId="14" xfId="0" applyFont="1" applyFill="1" applyBorder="1" applyAlignment="1">
      <alignment horizontal="left" vertical="center" wrapText="1"/>
    </xf>
    <xf numFmtId="0" fontId="8" fillId="3" borderId="8" xfId="0" applyFont="1" applyFill="1" applyBorder="1" applyAlignment="1">
      <alignment horizontal="left" vertical="center"/>
    </xf>
    <xf numFmtId="0" fontId="8" fillId="3" borderId="12" xfId="0" applyFont="1" applyFill="1" applyBorder="1" applyAlignment="1">
      <alignment horizontal="left" vertical="center"/>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4" xfId="0" applyFont="1" applyFill="1" applyBorder="1" applyAlignment="1">
      <alignment horizontal="left" vertical="center" shrinkToFit="1"/>
    </xf>
    <xf numFmtId="0" fontId="45" fillId="3" borderId="8" xfId="0" applyFont="1" applyFill="1" applyBorder="1" applyAlignment="1">
      <alignment horizontal="left" vertical="center" wrapText="1"/>
    </xf>
    <xf numFmtId="0" fontId="4" fillId="3" borderId="8" xfId="0" applyFont="1" applyFill="1" applyBorder="1" applyAlignment="1">
      <alignment horizontal="left" vertical="center" wrapText="1" shrinkToFit="1"/>
    </xf>
    <xf numFmtId="0" fontId="8" fillId="3" borderId="7" xfId="0" applyFont="1" applyFill="1" applyBorder="1" applyAlignment="1">
      <alignment horizontal="left" vertical="center" wrapText="1" shrinkToFit="1"/>
    </xf>
    <xf numFmtId="0" fontId="8" fillId="3" borderId="10" xfId="0" applyFont="1" applyFill="1" applyBorder="1" applyAlignment="1">
      <alignment horizontal="left" vertical="center" wrapText="1" shrinkToFit="1"/>
    </xf>
    <xf numFmtId="0" fontId="4" fillId="3" borderId="14"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5" xfId="0" applyFont="1" applyFill="1" applyBorder="1" applyAlignment="1">
      <alignment horizontal="left" vertical="center"/>
    </xf>
    <xf numFmtId="0" fontId="8" fillId="3" borderId="14" xfId="0" applyFont="1" applyFill="1" applyBorder="1" applyAlignment="1">
      <alignment horizontal="left" vertical="center"/>
    </xf>
    <xf numFmtId="0" fontId="46" fillId="4" borderId="1"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9" xfId="0" applyFont="1" applyFill="1" applyBorder="1" applyAlignment="1">
      <alignment horizontal="center" vertical="center"/>
    </xf>
    <xf numFmtId="0" fontId="45" fillId="2" borderId="9" xfId="0"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left" vertical="center"/>
    </xf>
    <xf numFmtId="0" fontId="45" fillId="3" borderId="4"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8" fillId="3" borderId="12" xfId="0" applyFont="1" applyFill="1" applyBorder="1" applyAlignment="1">
      <alignment horizontal="left" vertical="center" wrapText="1" shrinkToFit="1"/>
    </xf>
    <xf numFmtId="0" fontId="26" fillId="4" borderId="9" xfId="0" applyFont="1" applyFill="1" applyBorder="1" applyAlignment="1">
      <alignment horizontal="left" vertical="center"/>
    </xf>
    <xf numFmtId="0" fontId="26" fillId="4" borderId="3"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0" xfId="0" applyFont="1" applyFill="1" applyAlignment="1">
      <alignment horizontal="left" vertical="center" wrapText="1"/>
    </xf>
    <xf numFmtId="0" fontId="42" fillId="3" borderId="4" xfId="0" applyFont="1" applyFill="1" applyBorder="1" applyAlignment="1">
      <alignment horizontal="left" vertical="center"/>
    </xf>
    <xf numFmtId="0" fontId="16" fillId="3" borderId="4" xfId="0" applyFont="1" applyFill="1" applyBorder="1" applyAlignment="1">
      <alignment horizontal="left" vertical="center"/>
    </xf>
    <xf numFmtId="0" fontId="42" fillId="3" borderId="4" xfId="0" applyFont="1" applyFill="1" applyBorder="1" applyAlignment="1">
      <alignment horizontal="left"/>
    </xf>
    <xf numFmtId="0" fontId="16" fillId="3" borderId="4" xfId="0" applyFont="1" applyFill="1" applyBorder="1" applyAlignment="1">
      <alignment horizontal="left"/>
    </xf>
    <xf numFmtId="0" fontId="47" fillId="3" borderId="2" xfId="0" applyFont="1" applyFill="1" applyBorder="1" applyAlignment="1">
      <alignment horizontal="left" vertical="center"/>
    </xf>
    <xf numFmtId="0" fontId="30" fillId="3" borderId="2" xfId="0" applyFont="1" applyFill="1" applyBorder="1" applyAlignment="1">
      <alignment horizontal="left" vertical="center"/>
    </xf>
    <xf numFmtId="0" fontId="45" fillId="2" borderId="8" xfId="0" applyFont="1" applyFill="1" applyBorder="1" applyAlignment="1">
      <alignment horizontal="left" vertical="center"/>
    </xf>
    <xf numFmtId="0" fontId="8" fillId="2" borderId="4" xfId="0" applyFont="1" applyFill="1" applyBorder="1" applyAlignment="1">
      <alignment horizontal="left" vertical="center"/>
    </xf>
    <xf numFmtId="0" fontId="42" fillId="3" borderId="4"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46" fillId="4" borderId="9" xfId="0" applyFont="1" applyFill="1" applyBorder="1" applyAlignment="1">
      <alignment horizontal="left" vertical="center"/>
    </xf>
    <xf numFmtId="0" fontId="29" fillId="4" borderId="3" xfId="0" applyFont="1" applyFill="1" applyBorder="1" applyAlignment="1">
      <alignment horizontal="left" vertical="center"/>
    </xf>
    <xf numFmtId="0" fontId="45" fillId="2" borderId="7" xfId="0" applyFont="1" applyFill="1" applyBorder="1" applyAlignment="1">
      <alignment horizontal="left" vertical="center"/>
    </xf>
    <xf numFmtId="0" fontId="8" fillId="2" borderId="13" xfId="0" applyFont="1" applyFill="1" applyBorder="1" applyAlignment="1">
      <alignment horizontal="left" vertical="center"/>
    </xf>
    <xf numFmtId="0" fontId="8" fillId="2" borderId="7"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45" fillId="3" borderId="7" xfId="0" applyFont="1" applyFill="1" applyBorder="1" applyAlignment="1">
      <alignment horizontal="left" vertical="center" wrapText="1"/>
    </xf>
    <xf numFmtId="0" fontId="45" fillId="3" borderId="10" xfId="0" applyFont="1" applyFill="1" applyBorder="1" applyAlignment="1">
      <alignment horizontal="left" vertical="center" wrapText="1"/>
    </xf>
    <xf numFmtId="0" fontId="16" fillId="3" borderId="0" xfId="0" applyFont="1" applyFill="1" applyAlignment="1">
      <alignment horizontal="left" vertical="center"/>
    </xf>
    <xf numFmtId="0" fontId="36" fillId="3" borderId="4" xfId="0" applyFont="1" applyFill="1" applyBorder="1" applyAlignment="1">
      <alignment horizontal="left" vertical="center" wrapText="1"/>
    </xf>
    <xf numFmtId="0" fontId="8" fillId="2" borderId="12" xfId="0" applyFont="1" applyFill="1" applyBorder="1" applyAlignment="1">
      <alignment horizontal="left" vertical="center"/>
    </xf>
    <xf numFmtId="0" fontId="45" fillId="3" borderId="9"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33" fillId="3" borderId="4" xfId="0" applyFont="1" applyFill="1" applyBorder="1" applyAlignment="1">
      <alignment horizontal="left" vertical="center"/>
    </xf>
    <xf numFmtId="0" fontId="33" fillId="3" borderId="0" xfId="0" applyFont="1" applyFill="1" applyBorder="1" applyAlignment="1">
      <alignment horizontal="left" vertical="center"/>
    </xf>
    <xf numFmtId="0" fontId="46" fillId="4" borderId="20"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2" xfId="0" applyFont="1" applyFill="1" applyBorder="1" applyAlignment="1">
      <alignment horizontal="center" vertical="center"/>
    </xf>
    <xf numFmtId="0" fontId="46" fillId="4" borderId="8" xfId="0" applyFont="1" applyFill="1" applyBorder="1" applyAlignment="1">
      <alignment horizontal="left" vertical="center"/>
    </xf>
    <xf numFmtId="0" fontId="29" fillId="4" borderId="4" xfId="0" applyFont="1" applyFill="1" applyBorder="1" applyAlignment="1">
      <alignment horizontal="left" vertical="center"/>
    </xf>
    <xf numFmtId="0" fontId="29" fillId="4" borderId="10" xfId="0" applyFont="1" applyFill="1" applyBorder="1" applyAlignment="1">
      <alignment horizontal="left" vertical="center"/>
    </xf>
    <xf numFmtId="0" fontId="29" fillId="4" borderId="2" xfId="0" applyFont="1" applyFill="1" applyBorder="1" applyAlignment="1">
      <alignment horizontal="left" vertical="center"/>
    </xf>
    <xf numFmtId="0" fontId="45" fillId="3"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9" fillId="4" borderId="11" xfId="0" applyFont="1" applyFill="1" applyBorder="1" applyAlignment="1">
      <alignment horizontal="left" vertical="center"/>
    </xf>
    <xf numFmtId="0" fontId="16" fillId="2" borderId="3" xfId="0" applyFont="1" applyFill="1" applyBorder="1" applyAlignment="1">
      <alignment horizontal="right" vertical="center" wrapText="1"/>
    </xf>
    <xf numFmtId="0" fontId="16" fillId="2" borderId="11" xfId="0" applyFont="1" applyFill="1" applyBorder="1" applyAlignment="1">
      <alignment horizontal="right" vertical="center" wrapText="1"/>
    </xf>
    <xf numFmtId="0" fontId="18" fillId="4" borderId="0" xfId="0" applyFont="1" applyFill="1" applyAlignment="1">
      <alignment horizontal="left" vertical="center"/>
    </xf>
    <xf numFmtId="0" fontId="45" fillId="3" borderId="2" xfId="0" applyFont="1" applyFill="1" applyBorder="1" applyAlignment="1">
      <alignment horizontal="left" vertical="center" wrapText="1" shrinkToFit="1"/>
    </xf>
    <xf numFmtId="0" fontId="8" fillId="3" borderId="2" xfId="0" applyFont="1" applyFill="1" applyBorder="1" applyAlignment="1">
      <alignment horizontal="left" vertical="center" wrapText="1" shrinkToFit="1"/>
    </xf>
    <xf numFmtId="0" fontId="8" fillId="3" borderId="6" xfId="0" applyFont="1" applyFill="1" applyBorder="1" applyAlignment="1">
      <alignment horizontal="left" vertical="center" wrapText="1" shrinkToFit="1"/>
    </xf>
    <xf numFmtId="0" fontId="27" fillId="3" borderId="0" xfId="0" applyFont="1" applyFill="1" applyAlignment="1">
      <alignment horizontal="left" vertical="center"/>
    </xf>
    <xf numFmtId="0" fontId="29" fillId="3" borderId="0" xfId="0" applyFont="1" applyFill="1" applyAlignment="1">
      <alignment horizontal="left" vertical="center"/>
    </xf>
    <xf numFmtId="0" fontId="4" fillId="3" borderId="4"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3"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45" fillId="2" borderId="10" xfId="0" applyFont="1" applyFill="1" applyBorder="1" applyAlignment="1">
      <alignment horizontal="left" vertical="center"/>
    </xf>
    <xf numFmtId="0" fontId="8" fillId="2" borderId="2" xfId="0" applyFont="1" applyFill="1" applyBorder="1" applyAlignment="1">
      <alignment horizontal="left" vertical="center"/>
    </xf>
    <xf numFmtId="0" fontId="45" fillId="2" borderId="5" xfId="0" applyFont="1" applyFill="1" applyBorder="1" applyAlignment="1">
      <alignment horizontal="left" vertical="center"/>
    </xf>
    <xf numFmtId="0" fontId="8" fillId="2" borderId="5" xfId="0" applyFont="1" applyFill="1" applyBorder="1" applyAlignment="1">
      <alignment horizontal="left" vertical="center"/>
    </xf>
    <xf numFmtId="0" fontId="49" fillId="3" borderId="2" xfId="0" applyFont="1" applyFill="1" applyBorder="1" applyAlignment="1">
      <alignment horizontal="left" vertical="center"/>
    </xf>
    <xf numFmtId="0" fontId="6" fillId="3" borderId="2" xfId="0" applyFont="1" applyFill="1" applyBorder="1" applyAlignment="1">
      <alignment horizontal="left" vertical="center"/>
    </xf>
    <xf numFmtId="0" fontId="45" fillId="2" borderId="1" xfId="0" applyFont="1" applyFill="1" applyBorder="1" applyAlignment="1">
      <alignment horizontal="left" vertical="center"/>
    </xf>
    <xf numFmtId="0" fontId="46" fillId="4"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1" fillId="3" borderId="0" xfId="0" applyFont="1" applyFill="1" applyAlignment="1">
      <alignment horizontal="left"/>
    </xf>
    <xf numFmtId="0" fontId="34" fillId="3" borderId="0" xfId="0" applyFont="1" applyFill="1" applyAlignment="1">
      <alignment horizontal="left"/>
    </xf>
    <xf numFmtId="0" fontId="42" fillId="3" borderId="0" xfId="0" applyFont="1" applyFill="1" applyAlignment="1">
      <alignment horizontal="left" vertical="top" wrapText="1"/>
    </xf>
    <xf numFmtId="0" fontId="16" fillId="3" borderId="0" xfId="0" applyFont="1" applyFill="1" applyAlignment="1">
      <alignment horizontal="left" vertical="top" wrapText="1"/>
    </xf>
    <xf numFmtId="0" fontId="45" fillId="2" borderId="15" xfId="0" applyFont="1" applyFill="1" applyBorder="1" applyAlignment="1">
      <alignment horizontal="left" vertical="center"/>
    </xf>
    <xf numFmtId="0" fontId="8" fillId="2" borderId="15" xfId="0" applyFont="1" applyFill="1" applyBorder="1" applyAlignment="1">
      <alignment horizontal="left" vertical="center"/>
    </xf>
    <xf numFmtId="0" fontId="45" fillId="2" borderId="3" xfId="0" applyFont="1" applyFill="1" applyBorder="1" applyAlignment="1">
      <alignment horizontal="left" vertical="center"/>
    </xf>
    <xf numFmtId="0" fontId="44" fillId="2" borderId="9" xfId="0" applyFont="1" applyFill="1" applyBorder="1" applyAlignment="1">
      <alignment horizontal="left" vertical="center"/>
    </xf>
    <xf numFmtId="0" fontId="45" fillId="2" borderId="14" xfId="0" applyFont="1" applyFill="1" applyBorder="1" applyAlignment="1">
      <alignment horizontal="left" vertical="center"/>
    </xf>
    <xf numFmtId="0" fontId="8" fillId="2" borderId="8" xfId="0" applyFont="1" applyFill="1" applyBorder="1" applyAlignment="1">
      <alignment horizontal="left" vertical="center"/>
    </xf>
    <xf numFmtId="0" fontId="16" fillId="2" borderId="3" xfId="0" applyFont="1" applyFill="1" applyBorder="1" applyAlignment="1">
      <alignment horizontal="right" vertical="center"/>
    </xf>
    <xf numFmtId="0" fontId="16" fillId="2" borderId="11"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00FF"/>
      <color rgb="FF08107B"/>
      <color rgb="FF0000FF"/>
      <color rgb="FFCCCCFF"/>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lympus-global.com/csr/environment/pdf/AS_Olympus2021_EN_rev1_Fixed202206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B365"/>
  <sheetViews>
    <sheetView tabSelected="1" zoomScaleNormal="100" workbookViewId="0">
      <selection activeCell="E134" sqref="E134:H134"/>
    </sheetView>
  </sheetViews>
  <sheetFormatPr defaultColWidth="9" defaultRowHeight="12"/>
  <cols>
    <col min="1" max="1" width="5.625" style="3" customWidth="1"/>
    <col min="2" max="2" width="12.5" style="3" customWidth="1"/>
    <col min="3" max="3" width="13.375" style="7" customWidth="1"/>
    <col min="4" max="8" width="12.5" style="2" customWidth="1"/>
    <col min="9" max="9" width="12.5" style="11" customWidth="1"/>
    <col min="10" max="11" width="12.5" style="2" customWidth="1"/>
    <col min="12" max="37" width="12.5" style="3" customWidth="1"/>
    <col min="38" max="40" width="11.625" style="3" customWidth="1"/>
    <col min="41" max="44" width="40.625" style="3" customWidth="1"/>
    <col min="45" max="45" width="12.5" style="3" customWidth="1"/>
    <col min="46" max="16384" width="9" style="3"/>
  </cols>
  <sheetData>
    <row r="1" spans="2:28" ht="25.5">
      <c r="B1" s="292" t="s">
        <v>90</v>
      </c>
      <c r="C1" s="293"/>
      <c r="G1" s="117" t="s">
        <v>91</v>
      </c>
    </row>
    <row r="2" spans="2:28" ht="9.9499999999999993" customHeight="1">
      <c r="B2" s="4"/>
      <c r="C2" s="4"/>
      <c r="D2" s="1"/>
    </row>
    <row r="3" spans="2:28" ht="12" customHeight="1">
      <c r="B3" s="294" t="s">
        <v>92</v>
      </c>
      <c r="C3" s="295"/>
      <c r="D3" s="295"/>
      <c r="E3" s="295"/>
      <c r="F3" s="295"/>
      <c r="G3" s="295"/>
      <c r="H3" s="295"/>
      <c r="I3" s="5"/>
      <c r="J3" s="6"/>
    </row>
    <row r="4" spans="2:28" ht="12" customHeight="1">
      <c r="B4" s="294" t="s">
        <v>93</v>
      </c>
      <c r="C4" s="295"/>
      <c r="D4" s="295"/>
      <c r="E4" s="295"/>
      <c r="F4" s="295"/>
      <c r="G4" s="295"/>
      <c r="H4" s="295"/>
      <c r="I4" s="5"/>
      <c r="J4" s="6"/>
    </row>
    <row r="5" spans="2:28" ht="12" customHeight="1">
      <c r="B5" s="294" t="s">
        <v>94</v>
      </c>
      <c r="C5" s="295"/>
      <c r="D5" s="295"/>
      <c r="E5" s="295"/>
      <c r="F5" s="295"/>
      <c r="G5" s="295"/>
      <c r="H5" s="295"/>
      <c r="I5" s="5"/>
      <c r="J5" s="6"/>
    </row>
    <row r="6" spans="2:28" ht="12" customHeight="1">
      <c r="B6" s="118" t="s">
        <v>95</v>
      </c>
      <c r="C6" s="115"/>
      <c r="D6" s="115"/>
      <c r="E6" s="115"/>
      <c r="F6" s="115"/>
      <c r="G6" s="115"/>
      <c r="H6" s="115"/>
      <c r="I6" s="5"/>
      <c r="J6" s="6"/>
      <c r="K6" s="113"/>
    </row>
    <row r="7" spans="2:28" ht="15" customHeight="1"/>
    <row r="8" spans="2:28" ht="15">
      <c r="B8" s="120" t="s">
        <v>96</v>
      </c>
      <c r="K8" s="8"/>
    </row>
    <row r="9" spans="2:28" ht="9.9499999999999993" customHeight="1"/>
    <row r="10" spans="2:28" ht="15">
      <c r="B10" s="72" t="s">
        <v>0</v>
      </c>
      <c r="C10" s="72"/>
      <c r="D10" s="72"/>
      <c r="E10" s="72"/>
      <c r="F10" s="72"/>
      <c r="G10" s="72"/>
      <c r="K10" s="103"/>
    </row>
    <row r="11" spans="2:28" ht="9.9499999999999993" customHeight="1">
      <c r="K11" s="105"/>
      <c r="M11" s="10"/>
      <c r="R11" s="10"/>
    </row>
    <row r="12" spans="2:28" ht="37.5" customHeight="1">
      <c r="B12" s="85" t="s">
        <v>97</v>
      </c>
      <c r="C12" s="86"/>
      <c r="D12" s="11"/>
      <c r="E12" s="11"/>
      <c r="F12" s="92" t="s">
        <v>118</v>
      </c>
      <c r="G12" s="121" t="s">
        <v>116</v>
      </c>
      <c r="H12" s="2" t="s">
        <v>1</v>
      </c>
      <c r="J12" s="3"/>
      <c r="L12" s="2"/>
    </row>
    <row r="13" spans="2:28" ht="15" customHeight="1">
      <c r="B13" s="218" t="s">
        <v>98</v>
      </c>
      <c r="C13" s="219"/>
      <c r="D13" s="219"/>
      <c r="E13" s="220"/>
      <c r="F13" s="68" t="s">
        <v>63</v>
      </c>
      <c r="G13" s="29">
        <v>7</v>
      </c>
      <c r="H13" s="109"/>
      <c r="K13" s="13"/>
      <c r="L13" s="14"/>
    </row>
    <row r="14" spans="2:28" ht="15" customHeight="1">
      <c r="B14" s="30"/>
      <c r="C14" s="173" t="s">
        <v>99</v>
      </c>
      <c r="D14" s="173" t="s">
        <v>99</v>
      </c>
      <c r="E14" s="174" t="s">
        <v>99</v>
      </c>
      <c r="F14" s="68" t="s">
        <v>64</v>
      </c>
      <c r="G14" s="29">
        <f>ROUND(-10.0293013108413,0)</f>
        <v>-10</v>
      </c>
      <c r="H14" s="112"/>
      <c r="I14" s="112"/>
      <c r="J14" s="113"/>
      <c r="K14" s="13"/>
      <c r="L14" s="14"/>
      <c r="N14" s="113"/>
      <c r="T14" s="16"/>
      <c r="U14" s="16"/>
      <c r="AA14" s="16"/>
      <c r="AB14" s="16"/>
    </row>
    <row r="15" spans="2:28" ht="15" customHeight="1">
      <c r="B15" s="15"/>
      <c r="C15" s="175" t="s">
        <v>100</v>
      </c>
      <c r="D15" s="175" t="s">
        <v>100</v>
      </c>
      <c r="E15" s="176" t="s">
        <v>100</v>
      </c>
      <c r="F15" s="68" t="s">
        <v>65</v>
      </c>
      <c r="G15" s="29">
        <v>27</v>
      </c>
      <c r="H15" s="11"/>
      <c r="K15" s="13"/>
      <c r="L15" s="14"/>
      <c r="N15" s="2"/>
      <c r="T15" s="16"/>
      <c r="U15" s="16"/>
      <c r="AA15" s="16"/>
      <c r="AB15" s="16"/>
    </row>
    <row r="16" spans="2:28" ht="15" customHeight="1">
      <c r="B16" s="15"/>
      <c r="C16" s="175" t="s">
        <v>101</v>
      </c>
      <c r="D16" s="175" t="s">
        <v>101</v>
      </c>
      <c r="E16" s="176" t="s">
        <v>101</v>
      </c>
      <c r="F16" s="68" t="s">
        <v>66</v>
      </c>
      <c r="G16" s="29">
        <f>ROUND(-5.42786358017409,0)</f>
        <v>-5</v>
      </c>
      <c r="H16" s="11"/>
      <c r="K16" s="13"/>
      <c r="L16" s="14"/>
      <c r="N16" s="2"/>
      <c r="T16" s="16"/>
      <c r="U16" s="16"/>
      <c r="AA16" s="16"/>
      <c r="AB16" s="16"/>
    </row>
    <row r="17" spans="2:28" ht="15" customHeight="1">
      <c r="B17" s="15"/>
      <c r="C17" s="175" t="s">
        <v>102</v>
      </c>
      <c r="D17" s="175" t="s">
        <v>102</v>
      </c>
      <c r="E17" s="176" t="s">
        <v>102</v>
      </c>
      <c r="F17" s="68" t="s">
        <v>67</v>
      </c>
      <c r="G17" s="29">
        <v>4</v>
      </c>
      <c r="H17" s="11"/>
      <c r="K17" s="13"/>
      <c r="L17" s="14"/>
      <c r="N17" s="2"/>
      <c r="Q17" s="18"/>
      <c r="T17" s="16"/>
      <c r="U17" s="16"/>
      <c r="AA17" s="16"/>
      <c r="AB17" s="16"/>
    </row>
    <row r="18" spans="2:28" ht="15" customHeight="1">
      <c r="B18" s="15"/>
      <c r="C18" s="175" t="s">
        <v>103</v>
      </c>
      <c r="D18" s="175" t="s">
        <v>103</v>
      </c>
      <c r="E18" s="176" t="s">
        <v>103</v>
      </c>
      <c r="F18" s="68" t="s">
        <v>68</v>
      </c>
      <c r="G18" s="29">
        <f>ROUND(-2.42718446601941,0)</f>
        <v>-2</v>
      </c>
      <c r="H18" s="11"/>
      <c r="K18" s="13"/>
      <c r="L18" s="14"/>
      <c r="N18" s="2"/>
      <c r="P18" s="17"/>
      <c r="Q18" s="18"/>
      <c r="T18" s="16"/>
      <c r="U18" s="16"/>
      <c r="AA18" s="16"/>
      <c r="AB18" s="16"/>
    </row>
    <row r="19" spans="2:28" ht="15" customHeight="1">
      <c r="B19" s="15"/>
      <c r="C19" s="175" t="s">
        <v>104</v>
      </c>
      <c r="D19" s="175" t="s">
        <v>104</v>
      </c>
      <c r="E19" s="176" t="s">
        <v>104</v>
      </c>
      <c r="F19" s="68" t="s">
        <v>69</v>
      </c>
      <c r="G19" s="29">
        <v>40</v>
      </c>
      <c r="H19" s="11"/>
      <c r="K19" s="13"/>
      <c r="L19" s="103"/>
      <c r="N19" s="2"/>
      <c r="T19" s="16"/>
      <c r="U19" s="16"/>
      <c r="AA19" s="16"/>
      <c r="AB19" s="16"/>
    </row>
    <row r="20" spans="2:28" ht="15" customHeight="1">
      <c r="B20" s="15"/>
      <c r="C20" s="175" t="s">
        <v>105</v>
      </c>
      <c r="D20" s="175" t="s">
        <v>105</v>
      </c>
      <c r="E20" s="176" t="s">
        <v>105</v>
      </c>
      <c r="F20" s="68" t="s">
        <v>70</v>
      </c>
      <c r="G20" s="29">
        <f>ROUND(-3.34448160535116,0)</f>
        <v>-3</v>
      </c>
      <c r="H20" s="11"/>
      <c r="K20" s="13"/>
      <c r="L20" s="14"/>
      <c r="N20" s="2"/>
      <c r="T20" s="16"/>
      <c r="U20" s="16"/>
      <c r="X20" s="16"/>
      <c r="Y20" s="16"/>
      <c r="AA20" s="16"/>
      <c r="AB20" s="16"/>
    </row>
    <row r="21" spans="2:28" ht="15" customHeight="1">
      <c r="B21" s="15"/>
      <c r="C21" s="175" t="s">
        <v>106</v>
      </c>
      <c r="D21" s="175" t="s">
        <v>106</v>
      </c>
      <c r="E21" s="176" t="s">
        <v>106</v>
      </c>
      <c r="F21" s="68" t="s">
        <v>71</v>
      </c>
      <c r="G21" s="29">
        <v>33</v>
      </c>
      <c r="H21" s="11"/>
      <c r="K21" s="13"/>
      <c r="L21" s="14"/>
      <c r="N21" s="19"/>
      <c r="T21" s="16"/>
      <c r="U21" s="16"/>
      <c r="X21" s="16"/>
      <c r="Y21" s="16"/>
      <c r="AA21" s="16"/>
      <c r="AB21" s="16"/>
    </row>
    <row r="22" spans="2:28" ht="15" customHeight="1">
      <c r="B22" s="15"/>
      <c r="C22" s="175" t="s">
        <v>107</v>
      </c>
      <c r="D22" s="175" t="s">
        <v>107</v>
      </c>
      <c r="E22" s="176" t="s">
        <v>107</v>
      </c>
      <c r="F22" s="68" t="s">
        <v>72</v>
      </c>
      <c r="G22" s="29">
        <v>8</v>
      </c>
      <c r="H22" s="11"/>
      <c r="K22" s="13"/>
      <c r="L22" s="14"/>
      <c r="N22" s="19"/>
      <c r="T22" s="16"/>
      <c r="U22" s="16"/>
      <c r="AA22" s="16"/>
      <c r="AB22" s="16"/>
    </row>
    <row r="23" spans="2:28" ht="15" customHeight="1">
      <c r="B23" s="15"/>
      <c r="C23" s="175" t="s">
        <v>108</v>
      </c>
      <c r="D23" s="175" t="s">
        <v>108</v>
      </c>
      <c r="E23" s="176" t="s">
        <v>108</v>
      </c>
      <c r="F23" s="68" t="s">
        <v>73</v>
      </c>
      <c r="G23" s="29">
        <v>17</v>
      </c>
      <c r="H23" s="11"/>
      <c r="K23" s="13"/>
      <c r="L23" s="14"/>
      <c r="N23" s="19"/>
      <c r="T23" s="16"/>
      <c r="U23" s="16"/>
      <c r="AA23" s="16"/>
      <c r="AB23" s="16"/>
    </row>
    <row r="24" spans="2:28" ht="15" customHeight="1">
      <c r="B24" s="15"/>
      <c r="C24" s="175" t="s">
        <v>109</v>
      </c>
      <c r="D24" s="175" t="s">
        <v>109</v>
      </c>
      <c r="E24" s="176" t="s">
        <v>109</v>
      </c>
      <c r="F24" s="68" t="s">
        <v>74</v>
      </c>
      <c r="G24" s="29">
        <v>53</v>
      </c>
      <c r="H24" s="11"/>
      <c r="K24" s="13"/>
      <c r="L24" s="14"/>
      <c r="N24" s="19"/>
      <c r="Q24" s="18"/>
      <c r="T24" s="16"/>
      <c r="U24" s="16"/>
      <c r="AA24" s="16"/>
      <c r="AB24" s="16"/>
    </row>
    <row r="25" spans="2:28" ht="15" customHeight="1">
      <c r="B25" s="15"/>
      <c r="C25" s="175" t="s">
        <v>110</v>
      </c>
      <c r="D25" s="175" t="s">
        <v>110</v>
      </c>
      <c r="E25" s="176" t="s">
        <v>110</v>
      </c>
      <c r="F25" s="68" t="s">
        <v>75</v>
      </c>
      <c r="G25" s="29">
        <v>2</v>
      </c>
      <c r="H25" s="11"/>
      <c r="K25" s="13"/>
      <c r="L25" s="14"/>
      <c r="N25" s="19"/>
      <c r="P25" s="17"/>
      <c r="Q25" s="18"/>
      <c r="T25" s="16"/>
      <c r="U25" s="16"/>
      <c r="AA25" s="16"/>
      <c r="AB25" s="16"/>
    </row>
    <row r="26" spans="2:28" ht="15" customHeight="1">
      <c r="B26" s="21"/>
      <c r="C26" s="177" t="s">
        <v>111</v>
      </c>
      <c r="D26" s="177" t="s">
        <v>111</v>
      </c>
      <c r="E26" s="178" t="s">
        <v>111</v>
      </c>
      <c r="F26" s="68" t="s">
        <v>76</v>
      </c>
      <c r="G26" s="29">
        <f>ROUND(-5.79710144927536,0)</f>
        <v>-6</v>
      </c>
      <c r="H26" s="11"/>
      <c r="K26" s="13"/>
      <c r="L26" s="14"/>
      <c r="N26" s="19"/>
      <c r="P26" s="17"/>
      <c r="Q26" s="18"/>
      <c r="T26" s="16"/>
      <c r="U26" s="16"/>
      <c r="AA26" s="16"/>
      <c r="AB26" s="16"/>
    </row>
    <row r="27" spans="2:28" ht="15" customHeight="1">
      <c r="B27" s="218" t="s">
        <v>112</v>
      </c>
      <c r="C27" s="219"/>
      <c r="D27" s="219"/>
      <c r="E27" s="91"/>
      <c r="F27" s="96">
        <v>41</v>
      </c>
      <c r="G27" s="29">
        <v>1</v>
      </c>
      <c r="H27" s="11"/>
      <c r="J27" s="17"/>
      <c r="K27" s="13"/>
      <c r="L27" s="14"/>
      <c r="N27" s="17"/>
      <c r="O27" s="17"/>
      <c r="P27" s="17"/>
      <c r="Q27" s="18"/>
      <c r="R27" s="10"/>
      <c r="AA27" s="16"/>
      <c r="AB27" s="16"/>
    </row>
    <row r="28" spans="2:28" ht="15" customHeight="1">
      <c r="B28" s="218" t="s">
        <v>113</v>
      </c>
      <c r="C28" s="219"/>
      <c r="D28" s="219"/>
      <c r="E28" s="220"/>
      <c r="F28" s="12" t="s">
        <v>77</v>
      </c>
      <c r="G28" s="29">
        <f>ROUND(-8.90995260663507,0)</f>
        <v>-9</v>
      </c>
      <c r="H28" s="11"/>
      <c r="J28" s="3"/>
      <c r="K28" s="13"/>
      <c r="L28" s="14"/>
      <c r="AA28" s="16"/>
      <c r="AB28" s="16"/>
    </row>
    <row r="29" spans="2:28" ht="15" customHeight="1">
      <c r="B29" s="15"/>
      <c r="C29" s="228" t="s">
        <v>114</v>
      </c>
      <c r="D29" s="173"/>
      <c r="E29" s="174"/>
      <c r="F29" s="12" t="s">
        <v>78</v>
      </c>
      <c r="G29" s="29">
        <f>ROUND(-17.5392670157068,0)</f>
        <v>-18</v>
      </c>
      <c r="H29" s="11"/>
      <c r="J29" s="3"/>
      <c r="K29" s="13"/>
      <c r="L29" s="14"/>
      <c r="AA29" s="16"/>
      <c r="AB29" s="16"/>
    </row>
    <row r="30" spans="2:28" ht="15" customHeight="1">
      <c r="B30" s="15"/>
      <c r="C30" s="229" t="s">
        <v>115</v>
      </c>
      <c r="D30" s="177"/>
      <c r="E30" s="178"/>
      <c r="F30" s="12" t="s">
        <v>79</v>
      </c>
      <c r="G30" s="29">
        <f>ROUND(-4.01188707280832,0)</f>
        <v>-4</v>
      </c>
      <c r="H30" s="11"/>
      <c r="J30" s="3"/>
      <c r="K30" s="13"/>
      <c r="L30" s="14"/>
      <c r="AA30" s="16"/>
      <c r="AB30" s="16"/>
    </row>
    <row r="31" spans="2:28" ht="15" customHeight="1">
      <c r="B31" s="78" t="s">
        <v>119</v>
      </c>
      <c r="C31" s="79"/>
      <c r="D31" s="76"/>
      <c r="E31" s="91"/>
      <c r="F31" s="68"/>
      <c r="G31" s="29"/>
      <c r="H31" s="3"/>
      <c r="J31" s="3"/>
      <c r="L31" s="14"/>
    </row>
    <row r="32" spans="2:28" ht="15" customHeight="1">
      <c r="B32" s="15"/>
      <c r="C32" s="221" t="s">
        <v>120</v>
      </c>
      <c r="D32" s="222"/>
      <c r="E32" s="223"/>
      <c r="F32" s="12"/>
      <c r="G32" s="29"/>
      <c r="H32" s="3"/>
      <c r="J32" s="3"/>
      <c r="L32" s="14"/>
    </row>
    <row r="33" spans="1:22" ht="30" customHeight="1">
      <c r="B33" s="15"/>
      <c r="C33" s="270" t="s">
        <v>121</v>
      </c>
      <c r="D33" s="271"/>
      <c r="E33" s="272"/>
      <c r="F33" s="12"/>
      <c r="G33" s="29"/>
      <c r="H33" s="3"/>
      <c r="J33" s="3"/>
      <c r="L33" s="14"/>
    </row>
    <row r="34" spans="1:22" ht="15" customHeight="1">
      <c r="B34" s="218" t="s">
        <v>122</v>
      </c>
      <c r="C34" s="219"/>
      <c r="D34" s="219"/>
      <c r="E34" s="220"/>
      <c r="F34" s="12"/>
      <c r="G34" s="29"/>
      <c r="H34" s="3"/>
      <c r="J34" s="3"/>
      <c r="L34" s="14"/>
    </row>
    <row r="35" spans="1:22" ht="15" customHeight="1">
      <c r="B35" s="15"/>
      <c r="C35" s="264" t="s">
        <v>123</v>
      </c>
      <c r="D35" s="265"/>
      <c r="E35" s="265"/>
      <c r="F35" s="97">
        <v>163</v>
      </c>
      <c r="G35" s="29">
        <v>-2</v>
      </c>
      <c r="J35" s="3"/>
      <c r="K35" s="103"/>
      <c r="L35" s="14"/>
    </row>
    <row r="36" spans="1:22" ht="15" customHeight="1">
      <c r="B36" s="218" t="s">
        <v>124</v>
      </c>
      <c r="C36" s="219"/>
      <c r="D36" s="219"/>
      <c r="E36" s="220"/>
      <c r="F36" s="68"/>
      <c r="G36" s="29"/>
      <c r="H36" s="3"/>
      <c r="J36" s="3"/>
      <c r="L36" s="14"/>
    </row>
    <row r="37" spans="1:22" ht="15" customHeight="1">
      <c r="B37" s="30"/>
      <c r="C37" s="264" t="s">
        <v>125</v>
      </c>
      <c r="D37" s="265"/>
      <c r="E37" s="254"/>
      <c r="F37" s="68"/>
      <c r="G37" s="29"/>
      <c r="H37" s="3"/>
      <c r="J37" s="3"/>
      <c r="L37" s="14"/>
      <c r="M37" s="10"/>
    </row>
    <row r="38" spans="1:22" ht="15" customHeight="1">
      <c r="B38" s="218" t="s">
        <v>126</v>
      </c>
      <c r="C38" s="219"/>
      <c r="D38" s="219"/>
      <c r="E38" s="220"/>
      <c r="F38" s="68">
        <v>1016.002199</v>
      </c>
      <c r="G38" s="119">
        <f>ROUND(-2.21345534167469,0)</f>
        <v>-2</v>
      </c>
      <c r="H38" s="3"/>
      <c r="J38" s="3"/>
      <c r="K38" s="22"/>
      <c r="L38" s="14"/>
    </row>
    <row r="39" spans="1:22" ht="15" customHeight="1">
      <c r="B39" s="15"/>
      <c r="C39" s="228" t="s">
        <v>127</v>
      </c>
      <c r="D39" s="173"/>
      <c r="E39" s="174"/>
      <c r="F39" s="68">
        <v>616</v>
      </c>
      <c r="G39" s="119">
        <f>ROUND(0.489396411092983,1)</f>
        <v>0.5</v>
      </c>
      <c r="H39" s="3"/>
      <c r="J39" s="3"/>
      <c r="K39" s="22"/>
      <c r="L39" s="14"/>
      <c r="S39" s="23"/>
      <c r="T39" s="23"/>
      <c r="U39" s="23"/>
      <c r="V39" s="16"/>
    </row>
    <row r="40" spans="1:22" ht="15" customHeight="1">
      <c r="B40" s="15"/>
      <c r="C40" s="230" t="s">
        <v>128</v>
      </c>
      <c r="D40" s="175"/>
      <c r="E40" s="176"/>
      <c r="F40" s="68">
        <v>185</v>
      </c>
      <c r="G40" s="119">
        <f>ROUND(-14.7465437788019,0)</f>
        <v>-15</v>
      </c>
      <c r="H40" s="3"/>
      <c r="J40" s="3"/>
      <c r="K40" s="24"/>
      <c r="L40" s="14"/>
      <c r="S40" s="23"/>
      <c r="T40" s="23"/>
      <c r="U40" s="23"/>
      <c r="V40" s="16"/>
    </row>
    <row r="41" spans="1:22" ht="15" customHeight="1">
      <c r="B41" s="15"/>
      <c r="C41" s="230" t="s">
        <v>129</v>
      </c>
      <c r="D41" s="175"/>
      <c r="E41" s="176"/>
      <c r="F41" s="68">
        <v>184</v>
      </c>
      <c r="G41" s="29">
        <f>ROUND(2.22222222222221,0)</f>
        <v>2</v>
      </c>
      <c r="H41" s="3"/>
      <c r="J41" s="3"/>
      <c r="K41" s="24"/>
      <c r="L41" s="14"/>
      <c r="S41" s="23"/>
      <c r="T41" s="23"/>
      <c r="U41" s="23"/>
      <c r="V41" s="16"/>
    </row>
    <row r="42" spans="1:22" ht="15" customHeight="1">
      <c r="B42" s="15"/>
      <c r="C42" s="230" t="s">
        <v>130</v>
      </c>
      <c r="D42" s="175"/>
      <c r="E42" s="176"/>
      <c r="F42" s="68">
        <v>6.2E-4</v>
      </c>
      <c r="G42" s="29">
        <v>0</v>
      </c>
      <c r="H42" s="3"/>
      <c r="J42" s="3"/>
      <c r="K42" s="103"/>
      <c r="L42" s="14"/>
      <c r="S42" s="23"/>
      <c r="T42" s="23"/>
      <c r="U42" s="23"/>
      <c r="V42" s="16"/>
    </row>
    <row r="43" spans="1:22" ht="15" customHeight="1">
      <c r="B43" s="15"/>
      <c r="C43" s="230" t="s">
        <v>131</v>
      </c>
      <c r="D43" s="175"/>
      <c r="E43" s="176"/>
      <c r="F43" s="68">
        <v>1.5790000000000001E-3</v>
      </c>
      <c r="G43" s="29">
        <v>0</v>
      </c>
      <c r="H43" s="25"/>
      <c r="J43" s="3"/>
      <c r="K43" s="24"/>
      <c r="L43" s="14"/>
      <c r="S43" s="23"/>
      <c r="T43" s="23"/>
      <c r="U43" s="23"/>
      <c r="V43" s="16"/>
    </row>
    <row r="44" spans="1:22" ht="15" customHeight="1">
      <c r="B44" s="21"/>
      <c r="C44" s="229" t="s">
        <v>132</v>
      </c>
      <c r="D44" s="177"/>
      <c r="E44" s="178"/>
      <c r="F44" s="68">
        <v>31</v>
      </c>
      <c r="G44" s="29">
        <f>ROUND(6.89655172413792,0)</f>
        <v>7</v>
      </c>
      <c r="J44" s="3"/>
      <c r="K44" s="24"/>
      <c r="L44" s="14"/>
      <c r="S44" s="23"/>
      <c r="T44" s="23"/>
      <c r="U44" s="23"/>
      <c r="V44" s="16"/>
    </row>
    <row r="45" spans="1:22" ht="12.95" customHeight="1">
      <c r="B45" s="231" t="s">
        <v>133</v>
      </c>
      <c r="C45" s="232"/>
      <c r="D45" s="232"/>
      <c r="E45" s="232"/>
      <c r="F45" s="232"/>
      <c r="G45" s="232"/>
      <c r="K45" s="24"/>
      <c r="L45" s="14"/>
    </row>
    <row r="46" spans="1:22" ht="15" customHeight="1">
      <c r="K46" s="103"/>
      <c r="L46" s="14"/>
    </row>
    <row r="47" spans="1:22" ht="15" customHeight="1">
      <c r="A47" s="33"/>
      <c r="B47" s="269" t="s">
        <v>2</v>
      </c>
      <c r="C47" s="269"/>
      <c r="D47" s="269"/>
      <c r="E47" s="269"/>
      <c r="F47" s="269"/>
      <c r="G47" s="269"/>
      <c r="K47" s="24"/>
      <c r="L47" s="105"/>
    </row>
    <row r="48" spans="1:22" ht="9.9499999999999993" customHeight="1">
      <c r="A48" s="9"/>
      <c r="K48" s="24"/>
      <c r="L48" s="106"/>
    </row>
    <row r="49" spans="1:22" ht="38.25" customHeight="1">
      <c r="A49" s="9"/>
      <c r="B49" s="273" t="s">
        <v>3</v>
      </c>
      <c r="C49" s="274"/>
      <c r="F49" s="92" t="s">
        <v>118</v>
      </c>
      <c r="G49" s="121" t="s">
        <v>116</v>
      </c>
      <c r="J49" s="3"/>
      <c r="K49" s="24"/>
      <c r="L49" s="106"/>
      <c r="M49" s="10"/>
      <c r="R49" s="10"/>
    </row>
    <row r="50" spans="1:22" ht="15" customHeight="1">
      <c r="B50" s="218" t="s">
        <v>134</v>
      </c>
      <c r="C50" s="219"/>
      <c r="D50" s="219"/>
      <c r="E50" s="220"/>
      <c r="F50" s="69" t="s">
        <v>80</v>
      </c>
      <c r="G50" s="99">
        <f>ROUND(-3.31808985922618,0)</f>
        <v>-3</v>
      </c>
      <c r="H50" s="3"/>
      <c r="J50" s="3"/>
      <c r="K50" s="24"/>
      <c r="L50" s="14"/>
    </row>
    <row r="51" spans="1:22" ht="15" customHeight="1">
      <c r="B51" s="15"/>
      <c r="C51" s="228" t="s">
        <v>135</v>
      </c>
      <c r="D51" s="173"/>
      <c r="E51" s="174"/>
      <c r="F51" s="69" t="s">
        <v>81</v>
      </c>
      <c r="G51" s="99">
        <f>ROUND(-3.31303083310502,0)</f>
        <v>-3</v>
      </c>
      <c r="H51" s="49" t="s">
        <v>83</v>
      </c>
      <c r="J51" s="3"/>
      <c r="K51" s="24"/>
      <c r="L51" s="14"/>
    </row>
    <row r="52" spans="1:22" ht="15" customHeight="1">
      <c r="B52" s="15"/>
      <c r="C52" s="229" t="s">
        <v>136</v>
      </c>
      <c r="D52" s="177"/>
      <c r="E52" s="178"/>
      <c r="F52" s="69" t="s">
        <v>82</v>
      </c>
      <c r="G52" s="99">
        <f>ROUND(-83.3333333333333,0)</f>
        <v>-83</v>
      </c>
      <c r="H52" s="49" t="s">
        <v>83</v>
      </c>
      <c r="J52" s="3"/>
      <c r="K52" s="28"/>
      <c r="L52" s="14"/>
    </row>
    <row r="53" spans="1:22" ht="15" customHeight="1">
      <c r="B53" s="218" t="s">
        <v>137</v>
      </c>
      <c r="C53" s="219"/>
      <c r="D53" s="219"/>
      <c r="E53" s="220"/>
      <c r="F53" s="69"/>
      <c r="G53" s="99"/>
      <c r="H53" s="3"/>
      <c r="J53" s="3"/>
      <c r="K53" s="24"/>
      <c r="L53" s="14"/>
    </row>
    <row r="54" spans="1:22" ht="15" customHeight="1">
      <c r="B54" s="15"/>
      <c r="C54" s="173" t="s">
        <v>4</v>
      </c>
      <c r="D54" s="173"/>
      <c r="E54" s="174"/>
      <c r="F54" s="69">
        <v>53</v>
      </c>
      <c r="G54" s="99">
        <f>ROUND(-5.35714285714286,0)</f>
        <v>-5</v>
      </c>
      <c r="H54" s="3"/>
      <c r="J54" s="3"/>
      <c r="K54" s="24"/>
      <c r="L54" s="14"/>
      <c r="T54" s="13"/>
      <c r="U54" s="13"/>
    </row>
    <row r="55" spans="1:22" ht="15" customHeight="1">
      <c r="B55" s="15"/>
      <c r="C55" s="177" t="s">
        <v>5</v>
      </c>
      <c r="D55" s="177"/>
      <c r="E55" s="178"/>
      <c r="F55" s="70">
        <v>0.3</v>
      </c>
      <c r="G55" s="99">
        <v>0</v>
      </c>
      <c r="H55" s="3"/>
      <c r="J55" s="3"/>
      <c r="K55" s="24"/>
      <c r="L55" s="14"/>
      <c r="T55" s="13"/>
      <c r="U55" s="13"/>
    </row>
    <row r="56" spans="1:22" ht="15" customHeight="1">
      <c r="B56" s="237" t="s">
        <v>138</v>
      </c>
      <c r="C56" s="238"/>
      <c r="D56" s="238"/>
      <c r="E56" s="90"/>
      <c r="F56" s="98">
        <v>14.6</v>
      </c>
      <c r="G56" s="99">
        <v>-5</v>
      </c>
      <c r="H56" s="3"/>
      <c r="J56" s="3"/>
      <c r="K56" s="24"/>
      <c r="L56" s="14"/>
    </row>
    <row r="57" spans="1:22" ht="15" customHeight="1">
      <c r="B57" s="218" t="s">
        <v>139</v>
      </c>
      <c r="C57" s="219"/>
      <c r="D57" s="219"/>
      <c r="E57" s="220"/>
      <c r="F57" s="20">
        <v>961</v>
      </c>
      <c r="G57" s="99">
        <f>ROUND(-8.90995260663507,0)</f>
        <v>-9</v>
      </c>
      <c r="H57" s="3"/>
      <c r="J57" s="3"/>
      <c r="K57" s="24"/>
      <c r="L57" s="14"/>
      <c r="V57" s="10"/>
    </row>
    <row r="58" spans="1:22" ht="15" customHeight="1">
      <c r="B58" s="30"/>
      <c r="C58" s="228" t="s">
        <v>140</v>
      </c>
      <c r="D58" s="173"/>
      <c r="E58" s="174"/>
      <c r="F58" s="71">
        <v>524</v>
      </c>
      <c r="G58" s="99">
        <f>ROUND(-4.20475319926874,0)</f>
        <v>-4</v>
      </c>
      <c r="H58" s="3"/>
      <c r="J58" s="3"/>
      <c r="K58" s="24"/>
      <c r="L58" s="14"/>
    </row>
    <row r="59" spans="1:22" ht="15" customHeight="1">
      <c r="B59" s="15"/>
      <c r="C59" s="230" t="s">
        <v>141</v>
      </c>
      <c r="D59" s="175"/>
      <c r="E59" s="176"/>
      <c r="F59" s="71">
        <v>437</v>
      </c>
      <c r="G59" s="99">
        <f>ROUND(-13.9763779527559,0)</f>
        <v>-14</v>
      </c>
      <c r="H59" s="3"/>
      <c r="J59" s="3"/>
      <c r="K59" s="24"/>
      <c r="L59" s="14"/>
    </row>
    <row r="60" spans="1:22" ht="15" customHeight="1">
      <c r="B60" s="15"/>
      <c r="C60" s="177" t="s">
        <v>6</v>
      </c>
      <c r="D60" s="177"/>
      <c r="E60" s="178"/>
      <c r="F60" s="71">
        <v>1.9</v>
      </c>
      <c r="G60" s="99">
        <f>ROUND(18.75,0)</f>
        <v>19</v>
      </c>
      <c r="H60" s="3"/>
      <c r="J60" s="3"/>
      <c r="K60" s="24"/>
      <c r="L60" s="14"/>
    </row>
    <row r="61" spans="1:22" ht="15" customHeight="1">
      <c r="B61" s="122" t="s">
        <v>142</v>
      </c>
      <c r="C61" s="84"/>
      <c r="D61" s="84"/>
      <c r="E61" s="89"/>
      <c r="F61" s="69" t="s">
        <v>84</v>
      </c>
      <c r="G61" s="99">
        <f>ROUND(-7.94849785407725,0)</f>
        <v>-8</v>
      </c>
      <c r="H61" s="49" t="s">
        <v>89</v>
      </c>
      <c r="J61" s="3"/>
      <c r="K61" s="24"/>
      <c r="L61" s="14"/>
      <c r="V61" s="10"/>
    </row>
    <row r="62" spans="1:22" ht="15" customHeight="1">
      <c r="B62" s="15"/>
      <c r="C62" s="228" t="s">
        <v>143</v>
      </c>
      <c r="D62" s="173"/>
      <c r="E62" s="174"/>
      <c r="F62" s="69" t="s">
        <v>85</v>
      </c>
      <c r="G62" s="99">
        <f>ROUND(-5.14202778353722,0)</f>
        <v>-5</v>
      </c>
      <c r="H62" s="49" t="s">
        <v>89</v>
      </c>
      <c r="J62" s="3"/>
      <c r="K62" s="24"/>
      <c r="L62" s="14"/>
    </row>
    <row r="63" spans="1:22" ht="15" customHeight="1">
      <c r="B63" s="15"/>
      <c r="C63" s="230" t="s">
        <v>144</v>
      </c>
      <c r="D63" s="175"/>
      <c r="E63" s="176"/>
      <c r="F63" s="71" t="s">
        <v>86</v>
      </c>
      <c r="G63" s="99">
        <f>ROUND(-21.4570858283433,0)</f>
        <v>-21</v>
      </c>
      <c r="H63" s="49" t="s">
        <v>83</v>
      </c>
      <c r="J63" s="3"/>
      <c r="K63" s="24"/>
      <c r="L63" s="14"/>
    </row>
    <row r="64" spans="1:22" ht="15" customHeight="1">
      <c r="B64" s="15"/>
      <c r="C64" s="230" t="s">
        <v>145</v>
      </c>
      <c r="D64" s="175"/>
      <c r="E64" s="176"/>
      <c r="F64" s="71" t="s">
        <v>87</v>
      </c>
      <c r="G64" s="99">
        <f>ROUND(57.1428571428571,0)</f>
        <v>57</v>
      </c>
      <c r="H64" s="49" t="s">
        <v>83</v>
      </c>
      <c r="J64" s="3"/>
      <c r="K64" s="24"/>
      <c r="L64" s="14"/>
    </row>
    <row r="65" spans="2:22" ht="15" customHeight="1">
      <c r="B65" s="15"/>
      <c r="C65" s="123" t="s">
        <v>146</v>
      </c>
      <c r="D65" s="87"/>
      <c r="E65" s="88"/>
      <c r="F65" s="71" t="s">
        <v>88</v>
      </c>
      <c r="G65" s="99">
        <f>ROUND(-7.66550522648085,0)</f>
        <v>-8</v>
      </c>
      <c r="H65" s="49" t="s">
        <v>83</v>
      </c>
      <c r="J65" s="3"/>
      <c r="K65" s="24"/>
      <c r="L65" s="14"/>
    </row>
    <row r="66" spans="2:22" ht="15" customHeight="1">
      <c r="B66" s="218" t="s">
        <v>147</v>
      </c>
      <c r="C66" s="219"/>
      <c r="D66" s="219"/>
      <c r="E66" s="220"/>
      <c r="F66" s="69">
        <v>41177</v>
      </c>
      <c r="G66" s="99">
        <f>ROUND(18.0939543420902,0)</f>
        <v>18</v>
      </c>
      <c r="H66" s="3"/>
      <c r="J66" s="3"/>
      <c r="K66" s="24"/>
      <c r="L66" s="14"/>
      <c r="V66" s="10"/>
    </row>
    <row r="67" spans="2:22" ht="15" customHeight="1">
      <c r="B67" s="218" t="s">
        <v>148</v>
      </c>
      <c r="C67" s="219"/>
      <c r="D67" s="219"/>
      <c r="E67" s="220"/>
      <c r="F67" s="71"/>
      <c r="G67" s="99"/>
      <c r="H67" s="3"/>
      <c r="J67" s="3"/>
      <c r="L67" s="14"/>
      <c r="M67" s="10"/>
    </row>
    <row r="68" spans="2:22" ht="15" customHeight="1">
      <c r="B68" s="15"/>
      <c r="C68" s="275" t="s">
        <v>149</v>
      </c>
      <c r="D68" s="275"/>
      <c r="E68" s="276"/>
      <c r="F68" s="71">
        <v>2173</v>
      </c>
      <c r="G68" s="99">
        <f>ROUND(-3.5508211273857,0)</f>
        <v>-4</v>
      </c>
      <c r="H68" s="3"/>
      <c r="J68" s="3"/>
      <c r="K68" s="31"/>
      <c r="L68" s="14"/>
    </row>
    <row r="69" spans="2:22" ht="15" customHeight="1">
      <c r="B69" s="15"/>
      <c r="C69" s="277" t="s">
        <v>150</v>
      </c>
      <c r="D69" s="277"/>
      <c r="E69" s="278"/>
      <c r="F69" s="69">
        <v>1233</v>
      </c>
      <c r="G69" s="99">
        <f>ROUND(-0.80450522928399,0)</f>
        <v>-1</v>
      </c>
      <c r="H69" s="3"/>
      <c r="J69" s="3"/>
      <c r="K69" s="31"/>
      <c r="L69" s="14"/>
    </row>
    <row r="70" spans="2:22" ht="15" customHeight="1">
      <c r="B70" s="21"/>
      <c r="C70" s="226" t="s">
        <v>151</v>
      </c>
      <c r="D70" s="226"/>
      <c r="E70" s="227"/>
      <c r="F70" s="69">
        <v>940</v>
      </c>
      <c r="G70" s="99">
        <f>ROUND(18.6868686868687,0)</f>
        <v>19</v>
      </c>
      <c r="H70" s="3"/>
      <c r="J70" s="3"/>
      <c r="K70" s="31"/>
      <c r="L70" s="14"/>
    </row>
    <row r="71" spans="2:22" ht="12.95" customHeight="1">
      <c r="B71" s="231" t="s">
        <v>152</v>
      </c>
      <c r="C71" s="232"/>
      <c r="D71" s="232"/>
      <c r="E71" s="232"/>
      <c r="F71" s="232"/>
      <c r="G71" s="232"/>
      <c r="H71" s="3"/>
      <c r="J71" s="3"/>
    </row>
    <row r="72" spans="2:22" ht="12.95" customHeight="1">
      <c r="B72" s="26"/>
      <c r="F72" s="3"/>
      <c r="G72" s="3"/>
      <c r="H72" s="3"/>
      <c r="J72" s="3"/>
    </row>
    <row r="73" spans="2:22" ht="12.95" customHeight="1">
      <c r="B73" s="26"/>
      <c r="F73" s="3"/>
      <c r="G73" s="3"/>
      <c r="H73" s="3"/>
      <c r="J73" s="3"/>
    </row>
    <row r="74" spans="2:22" ht="15" customHeight="1">
      <c r="B74" s="235" t="s">
        <v>153</v>
      </c>
      <c r="C74" s="236"/>
      <c r="D74" s="236"/>
      <c r="E74" s="236"/>
      <c r="F74" s="94"/>
      <c r="G74" s="94"/>
      <c r="H74" s="94"/>
      <c r="I74" s="94"/>
      <c r="J74" s="94"/>
      <c r="K74" s="33"/>
      <c r="R74" s="10"/>
    </row>
    <row r="75" spans="2:22" ht="15" customHeight="1">
      <c r="B75" s="224"/>
      <c r="C75" s="225"/>
      <c r="D75" s="225"/>
      <c r="E75" s="225"/>
      <c r="F75" s="129" t="s">
        <v>309</v>
      </c>
      <c r="G75" s="129" t="s">
        <v>308</v>
      </c>
      <c r="H75" s="129" t="s">
        <v>307</v>
      </c>
      <c r="I75" s="129" t="s">
        <v>306</v>
      </c>
      <c r="J75" s="93" t="s">
        <v>118</v>
      </c>
      <c r="K75" s="3"/>
    </row>
    <row r="76" spans="2:22" ht="15" customHeight="1">
      <c r="B76" s="218" t="s">
        <v>154</v>
      </c>
      <c r="C76" s="219"/>
      <c r="D76" s="219"/>
      <c r="E76" s="220"/>
      <c r="F76" s="27">
        <v>349108</v>
      </c>
      <c r="G76" s="27">
        <v>328439</v>
      </c>
      <c r="H76" s="27">
        <v>331380</v>
      </c>
      <c r="I76" s="34">
        <v>305960</v>
      </c>
      <c r="J76" s="29" t="s">
        <v>7</v>
      </c>
      <c r="K76" s="36"/>
      <c r="L76" s="36"/>
      <c r="M76" s="36"/>
      <c r="N76" s="36"/>
      <c r="O76" s="36"/>
    </row>
    <row r="77" spans="2:22" ht="12.95" customHeight="1">
      <c r="B77" s="233" t="s">
        <v>133</v>
      </c>
      <c r="C77" s="234"/>
      <c r="D77" s="234"/>
      <c r="E77" s="234"/>
      <c r="F77" s="234"/>
      <c r="G77" s="234"/>
      <c r="H77" s="234"/>
      <c r="I77" s="234"/>
      <c r="J77" s="234"/>
      <c r="N77" s="103"/>
      <c r="O77" s="36"/>
    </row>
    <row r="78" spans="2:22" ht="12.95" customHeight="1">
      <c r="B78" s="26" t="s">
        <v>155</v>
      </c>
      <c r="N78" s="105"/>
      <c r="O78" s="36"/>
    </row>
    <row r="79" spans="2:22" ht="12.95" customHeight="1">
      <c r="B79" s="26"/>
      <c r="O79" s="36"/>
    </row>
    <row r="80" spans="2:22" ht="15" customHeight="1">
      <c r="B80" s="235" t="s">
        <v>156</v>
      </c>
      <c r="C80" s="236"/>
      <c r="D80" s="236"/>
      <c r="E80" s="236"/>
      <c r="O80" s="36"/>
    </row>
    <row r="81" spans="2:15" ht="15" customHeight="1">
      <c r="B81" s="224"/>
      <c r="C81" s="225"/>
      <c r="D81" s="225"/>
      <c r="E81" s="225"/>
      <c r="F81" s="129" t="s">
        <v>309</v>
      </c>
      <c r="G81" s="129" t="s">
        <v>308</v>
      </c>
      <c r="H81" s="129" t="s">
        <v>307</v>
      </c>
      <c r="I81" s="129" t="s">
        <v>306</v>
      </c>
      <c r="J81" s="93" t="s">
        <v>118</v>
      </c>
      <c r="K81" s="3"/>
      <c r="O81" s="36"/>
    </row>
    <row r="82" spans="2:15" ht="15" customHeight="1">
      <c r="B82" s="218" t="s">
        <v>157</v>
      </c>
      <c r="C82" s="219"/>
      <c r="D82" s="219"/>
      <c r="E82" s="220"/>
      <c r="F82" s="27">
        <v>15428</v>
      </c>
      <c r="G82" s="27">
        <v>17285</v>
      </c>
      <c r="H82" s="27">
        <v>21053</v>
      </c>
      <c r="I82" s="27">
        <v>19815</v>
      </c>
      <c r="J82" s="29" t="s">
        <v>8</v>
      </c>
      <c r="K82" s="36"/>
      <c r="L82" s="36"/>
      <c r="M82" s="36"/>
      <c r="N82" s="36"/>
      <c r="O82" s="36"/>
    </row>
    <row r="83" spans="2:15" ht="12.95" customHeight="1">
      <c r="B83" s="231" t="s">
        <v>158</v>
      </c>
      <c r="C83" s="232"/>
      <c r="D83" s="232"/>
      <c r="E83" s="232"/>
      <c r="F83" s="232"/>
      <c r="G83" s="232"/>
      <c r="H83" s="232"/>
      <c r="I83" s="232"/>
      <c r="J83" s="232"/>
      <c r="O83" s="36"/>
    </row>
    <row r="84" spans="2:15" ht="12.95" customHeight="1">
      <c r="B84" s="26" t="s">
        <v>159</v>
      </c>
      <c r="O84" s="36"/>
    </row>
    <row r="85" spans="2:15" ht="12.95" customHeight="1">
      <c r="B85" s="26" t="s">
        <v>160</v>
      </c>
      <c r="D85" s="113"/>
      <c r="E85" s="113"/>
      <c r="F85" s="113"/>
      <c r="G85" s="113"/>
      <c r="H85" s="113"/>
      <c r="I85" s="112"/>
      <c r="J85" s="113"/>
      <c r="K85" s="113"/>
      <c r="O85" s="36"/>
    </row>
    <row r="86" spans="2:15" ht="12.95" customHeight="1">
      <c r="B86" s="26"/>
      <c r="O86" s="36"/>
    </row>
    <row r="87" spans="2:15" ht="15" customHeight="1">
      <c r="B87" s="235" t="s">
        <v>161</v>
      </c>
      <c r="C87" s="236"/>
      <c r="D87" s="236"/>
      <c r="E87" s="236"/>
      <c r="H87" s="32" t="s">
        <v>1</v>
      </c>
      <c r="I87" s="39" t="s">
        <v>1</v>
      </c>
      <c r="K87" s="3"/>
      <c r="O87" s="36"/>
    </row>
    <row r="88" spans="2:15" ht="15" customHeight="1">
      <c r="B88" s="224"/>
      <c r="C88" s="225"/>
      <c r="D88" s="225"/>
      <c r="E88" s="225"/>
      <c r="F88" s="129" t="s">
        <v>309</v>
      </c>
      <c r="G88" s="129" t="s">
        <v>308</v>
      </c>
      <c r="H88" s="129" t="s">
        <v>307</v>
      </c>
      <c r="I88" s="129" t="s">
        <v>306</v>
      </c>
      <c r="J88" s="93" t="s">
        <v>118</v>
      </c>
      <c r="K88" s="3"/>
      <c r="O88" s="36"/>
    </row>
    <row r="89" spans="2:15" ht="15" customHeight="1">
      <c r="B89" s="296" t="s">
        <v>162</v>
      </c>
      <c r="D89" s="228" t="s">
        <v>164</v>
      </c>
      <c r="E89" s="174"/>
      <c r="F89" s="27">
        <v>52620</v>
      </c>
      <c r="G89" s="27">
        <v>51844</v>
      </c>
      <c r="H89" s="27">
        <v>52415</v>
      </c>
      <c r="I89" s="27">
        <v>57594</v>
      </c>
      <c r="J89" s="29" t="s">
        <v>9</v>
      </c>
      <c r="K89" s="36"/>
      <c r="L89" s="36"/>
      <c r="M89" s="36"/>
      <c r="N89" s="36"/>
      <c r="O89" s="36"/>
    </row>
    <row r="90" spans="2:15" ht="15" customHeight="1">
      <c r="B90" s="297"/>
      <c r="D90" s="175" t="s">
        <v>10</v>
      </c>
      <c r="E90" s="176"/>
      <c r="F90" s="27">
        <v>19708</v>
      </c>
      <c r="G90" s="27">
        <v>19467</v>
      </c>
      <c r="H90" s="27">
        <v>20140</v>
      </c>
      <c r="I90" s="27">
        <v>22008</v>
      </c>
      <c r="J90" s="29" t="s">
        <v>11</v>
      </c>
      <c r="K90" s="36"/>
      <c r="L90" s="36"/>
      <c r="M90" s="36"/>
      <c r="N90" s="36"/>
      <c r="O90" s="36"/>
    </row>
    <row r="91" spans="2:15" ht="15" customHeight="1">
      <c r="B91" s="297"/>
      <c r="D91" s="175" t="s">
        <v>12</v>
      </c>
      <c r="E91" s="176"/>
      <c r="F91" s="27">
        <v>12627</v>
      </c>
      <c r="G91" s="27">
        <v>11707</v>
      </c>
      <c r="H91" s="27">
        <v>12305</v>
      </c>
      <c r="I91" s="27">
        <v>12190</v>
      </c>
      <c r="J91" s="29" t="s">
        <v>13</v>
      </c>
      <c r="K91" s="36"/>
      <c r="L91" s="36"/>
      <c r="M91" s="36"/>
      <c r="N91" s="36"/>
      <c r="O91" s="36"/>
    </row>
    <row r="92" spans="2:15" ht="15" customHeight="1">
      <c r="B92" s="297"/>
      <c r="D92" s="230" t="s">
        <v>165</v>
      </c>
      <c r="E92" s="176"/>
      <c r="F92" s="27">
        <v>2072</v>
      </c>
      <c r="G92" s="27">
        <v>2183</v>
      </c>
      <c r="H92" s="27">
        <v>2252</v>
      </c>
      <c r="I92" s="27">
        <v>2234</v>
      </c>
      <c r="J92" s="29" t="s">
        <v>14</v>
      </c>
      <c r="K92" s="36"/>
      <c r="L92" s="36"/>
      <c r="M92" s="36"/>
      <c r="N92" s="36"/>
      <c r="O92" s="36"/>
    </row>
    <row r="93" spans="2:15" ht="15" customHeight="1">
      <c r="B93" s="297"/>
      <c r="D93" s="230" t="s">
        <v>166</v>
      </c>
      <c r="E93" s="176"/>
      <c r="F93" s="29">
        <v>548</v>
      </c>
      <c r="G93" s="29">
        <v>612</v>
      </c>
      <c r="H93" s="29">
        <v>614</v>
      </c>
      <c r="I93" s="29">
        <v>601</v>
      </c>
      <c r="J93" s="29" t="s">
        <v>15</v>
      </c>
      <c r="K93" s="36"/>
      <c r="L93" s="36"/>
      <c r="M93" s="36"/>
      <c r="N93" s="36"/>
      <c r="O93" s="36"/>
    </row>
    <row r="94" spans="2:15" ht="15" customHeight="1">
      <c r="B94" s="297"/>
      <c r="D94" s="230" t="s">
        <v>167</v>
      </c>
      <c r="E94" s="176"/>
      <c r="F94" s="27">
        <v>13089</v>
      </c>
      <c r="G94" s="27">
        <v>12392</v>
      </c>
      <c r="H94" s="27">
        <v>12234</v>
      </c>
      <c r="I94" s="27">
        <v>9396</v>
      </c>
      <c r="J94" s="29" t="s">
        <v>16</v>
      </c>
      <c r="K94" s="36"/>
      <c r="L94" s="36"/>
      <c r="M94" s="36"/>
      <c r="N94" s="36"/>
      <c r="O94" s="36"/>
    </row>
    <row r="95" spans="2:15" ht="15" customHeight="1">
      <c r="B95" s="297"/>
      <c r="D95" s="229" t="s">
        <v>168</v>
      </c>
      <c r="E95" s="178"/>
      <c r="F95" s="27">
        <v>42844</v>
      </c>
      <c r="G95" s="27">
        <v>45899</v>
      </c>
      <c r="H95" s="27">
        <v>43814</v>
      </c>
      <c r="I95" s="27">
        <v>37139</v>
      </c>
      <c r="J95" s="29" t="s">
        <v>17</v>
      </c>
      <c r="K95" s="36"/>
      <c r="L95" s="36"/>
      <c r="M95" s="36"/>
      <c r="N95" s="36"/>
      <c r="O95" s="36"/>
    </row>
    <row r="96" spans="2:15" ht="15" customHeight="1">
      <c r="B96" s="284"/>
      <c r="C96" s="80"/>
      <c r="D96" s="298" t="s">
        <v>169</v>
      </c>
      <c r="E96" s="220"/>
      <c r="F96" s="27">
        <v>143508</v>
      </c>
      <c r="G96" s="27">
        <v>144104</v>
      </c>
      <c r="H96" s="27">
        <v>143774</v>
      </c>
      <c r="I96" s="27">
        <v>141162</v>
      </c>
      <c r="J96" s="29" t="s">
        <v>18</v>
      </c>
      <c r="K96" s="36"/>
      <c r="L96" s="36"/>
      <c r="M96" s="36"/>
      <c r="N96" s="36"/>
      <c r="O96" s="36"/>
    </row>
    <row r="97" spans="2:15" ht="15" customHeight="1">
      <c r="B97" s="300" t="s">
        <v>163</v>
      </c>
      <c r="D97" s="228" t="s">
        <v>170</v>
      </c>
      <c r="E97" s="174"/>
      <c r="F97" s="27">
        <v>187345</v>
      </c>
      <c r="G97" s="27">
        <v>164458</v>
      </c>
      <c r="H97" s="27">
        <v>163852</v>
      </c>
      <c r="I97" s="27">
        <v>142232</v>
      </c>
      <c r="J97" s="29" t="s">
        <v>19</v>
      </c>
      <c r="K97" s="36"/>
      <c r="L97" s="36"/>
      <c r="M97" s="36"/>
      <c r="N97" s="36"/>
      <c r="O97" s="36"/>
    </row>
    <row r="98" spans="2:15" ht="15" customHeight="1">
      <c r="B98" s="297"/>
      <c r="D98" s="230" t="s">
        <v>171</v>
      </c>
      <c r="E98" s="176"/>
      <c r="F98" s="29">
        <v>682</v>
      </c>
      <c r="G98" s="29">
        <v>597</v>
      </c>
      <c r="H98" s="29">
        <v>701</v>
      </c>
      <c r="I98" s="29">
        <v>797</v>
      </c>
      <c r="J98" s="29" t="s">
        <v>20</v>
      </c>
      <c r="K98" s="36"/>
      <c r="L98" s="36"/>
      <c r="M98" s="36"/>
      <c r="N98" s="36"/>
      <c r="O98" s="36"/>
    </row>
    <row r="99" spans="2:15" ht="15" customHeight="1">
      <c r="B99" s="297"/>
      <c r="D99" s="230" t="s">
        <v>172</v>
      </c>
      <c r="E99" s="176"/>
      <c r="F99" s="27">
        <v>2145</v>
      </c>
      <c r="G99" s="27">
        <v>1995</v>
      </c>
      <c r="H99" s="27">
        <v>2000</v>
      </c>
      <c r="I99" s="27">
        <v>1954</v>
      </c>
      <c r="J99" s="29" t="s">
        <v>21</v>
      </c>
      <c r="K99" s="36"/>
      <c r="L99" s="36"/>
      <c r="M99" s="36"/>
      <c r="N99" s="36"/>
      <c r="O99" s="36"/>
    </row>
    <row r="100" spans="2:15" ht="15" customHeight="1">
      <c r="B100" s="297"/>
      <c r="D100" s="230" t="s">
        <v>173</v>
      </c>
      <c r="E100" s="176"/>
      <c r="F100" s="27">
        <v>14763</v>
      </c>
      <c r="G100" s="27">
        <v>16576</v>
      </c>
      <c r="H100" s="27">
        <v>20338</v>
      </c>
      <c r="I100" s="27">
        <v>19114</v>
      </c>
      <c r="J100" s="29" t="s">
        <v>22</v>
      </c>
      <c r="K100" s="36"/>
      <c r="L100" s="36"/>
      <c r="M100" s="36"/>
      <c r="N100" s="36"/>
      <c r="O100" s="36"/>
    </row>
    <row r="101" spans="2:15" ht="15" customHeight="1">
      <c r="B101" s="297"/>
      <c r="D101" s="230" t="s">
        <v>174</v>
      </c>
      <c r="E101" s="176"/>
      <c r="F101" s="29">
        <v>497</v>
      </c>
      <c r="G101" s="29">
        <v>536</v>
      </c>
      <c r="H101" s="29">
        <v>533</v>
      </c>
      <c r="I101" s="29">
        <v>518</v>
      </c>
      <c r="J101" s="29" t="s">
        <v>23</v>
      </c>
      <c r="K101" s="36"/>
      <c r="L101" s="36"/>
      <c r="M101" s="36"/>
      <c r="N101" s="36"/>
      <c r="O101" s="36"/>
    </row>
    <row r="102" spans="2:15" ht="15" customHeight="1">
      <c r="B102" s="297"/>
      <c r="D102" s="229" t="s">
        <v>175</v>
      </c>
      <c r="E102" s="178"/>
      <c r="F102" s="40">
        <v>168</v>
      </c>
      <c r="G102" s="40">
        <v>173</v>
      </c>
      <c r="H102" s="40">
        <v>182</v>
      </c>
      <c r="I102" s="40">
        <v>183</v>
      </c>
      <c r="J102" s="29" t="s">
        <v>24</v>
      </c>
      <c r="K102" s="36"/>
      <c r="L102" s="36"/>
      <c r="M102" s="103"/>
      <c r="N102" s="36"/>
      <c r="O102" s="36"/>
    </row>
    <row r="103" spans="2:15" ht="15" customHeight="1">
      <c r="B103" s="284"/>
      <c r="C103" s="80"/>
      <c r="D103" s="298" t="s">
        <v>169</v>
      </c>
      <c r="E103" s="220"/>
      <c r="F103" s="27">
        <v>205600</v>
      </c>
      <c r="G103" s="27">
        <v>184335</v>
      </c>
      <c r="H103" s="27">
        <v>187606</v>
      </c>
      <c r="I103" s="27">
        <v>164798</v>
      </c>
      <c r="J103" s="29" t="s">
        <v>25</v>
      </c>
      <c r="K103" s="36"/>
      <c r="L103" s="36"/>
      <c r="M103" s="36"/>
      <c r="N103" s="36"/>
      <c r="O103" s="36"/>
    </row>
    <row r="104" spans="2:15" ht="15" customHeight="1">
      <c r="B104" s="299" t="s">
        <v>176</v>
      </c>
      <c r="C104" s="219"/>
      <c r="D104" s="219"/>
      <c r="E104" s="220"/>
      <c r="F104" s="27">
        <v>349108</v>
      </c>
      <c r="G104" s="27">
        <v>328439</v>
      </c>
      <c r="H104" s="27">
        <v>331380</v>
      </c>
      <c r="I104" s="27">
        <v>305960</v>
      </c>
      <c r="J104" s="29" t="s">
        <v>7</v>
      </c>
      <c r="K104" s="36"/>
      <c r="L104" s="36"/>
      <c r="M104" s="36"/>
      <c r="N104" s="36"/>
      <c r="O104" s="36"/>
    </row>
    <row r="105" spans="2:15" ht="12.95" customHeight="1">
      <c r="B105" s="231" t="s">
        <v>177</v>
      </c>
      <c r="C105" s="232"/>
      <c r="D105" s="232"/>
      <c r="E105" s="232"/>
      <c r="F105" s="232"/>
      <c r="G105" s="232"/>
      <c r="H105" s="232"/>
      <c r="I105" s="232"/>
      <c r="J105" s="232"/>
      <c r="K105" s="3"/>
      <c r="O105" s="36"/>
    </row>
    <row r="106" spans="2:15" ht="12.95" customHeight="1">
      <c r="B106" s="26" t="s">
        <v>155</v>
      </c>
      <c r="K106" s="3"/>
      <c r="O106" s="36"/>
    </row>
    <row r="107" spans="2:15" ht="12.95" customHeight="1">
      <c r="D107" s="113"/>
      <c r="E107" s="113"/>
      <c r="F107" s="113"/>
      <c r="G107" s="113"/>
      <c r="H107" s="113"/>
      <c r="I107" s="112"/>
      <c r="J107" s="113"/>
      <c r="K107" s="3"/>
      <c r="O107" s="36"/>
    </row>
    <row r="108" spans="2:15" ht="15" customHeight="1">
      <c r="B108" s="236" t="s">
        <v>181</v>
      </c>
      <c r="C108" s="236"/>
      <c r="D108" s="236"/>
      <c r="E108" s="236"/>
      <c r="O108" s="36"/>
    </row>
    <row r="109" spans="2:15" ht="15" customHeight="1">
      <c r="B109" s="224"/>
      <c r="C109" s="225"/>
      <c r="D109" s="225"/>
      <c r="E109" s="225"/>
      <c r="F109" s="129" t="s">
        <v>309</v>
      </c>
      <c r="G109" s="129" t="s">
        <v>308</v>
      </c>
      <c r="H109" s="129" t="s">
        <v>307</v>
      </c>
      <c r="I109" s="129" t="s">
        <v>306</v>
      </c>
      <c r="J109" s="93" t="s">
        <v>118</v>
      </c>
      <c r="K109" s="3"/>
      <c r="O109" s="36"/>
    </row>
    <row r="110" spans="2:15" ht="15" customHeight="1">
      <c r="B110" s="301" t="s">
        <v>26</v>
      </c>
      <c r="C110" s="238"/>
      <c r="D110" s="238"/>
      <c r="E110" s="252"/>
      <c r="F110" s="69">
        <v>30124</v>
      </c>
      <c r="G110" s="27">
        <v>30377</v>
      </c>
      <c r="H110" s="27">
        <v>30202</v>
      </c>
      <c r="I110" s="27">
        <v>29189</v>
      </c>
      <c r="J110" s="29" t="s">
        <v>27</v>
      </c>
      <c r="K110" s="36"/>
      <c r="L110" s="36"/>
      <c r="M110" s="36"/>
      <c r="N110" s="36"/>
      <c r="O110" s="36"/>
    </row>
    <row r="111" spans="2:15" ht="15" customHeight="1">
      <c r="B111" s="245" t="s">
        <v>28</v>
      </c>
      <c r="C111" s="280"/>
      <c r="D111" s="280"/>
      <c r="E111" s="244"/>
      <c r="F111" s="69">
        <v>91490</v>
      </c>
      <c r="G111" s="27">
        <v>75150</v>
      </c>
      <c r="H111" s="27">
        <v>79361</v>
      </c>
      <c r="I111" s="27">
        <v>64121</v>
      </c>
      <c r="J111" s="29" t="s">
        <v>29</v>
      </c>
      <c r="K111" s="36"/>
      <c r="L111" s="36"/>
      <c r="M111" s="36"/>
      <c r="N111" s="36"/>
      <c r="O111" s="36"/>
    </row>
    <row r="112" spans="2:15" ht="15" customHeight="1">
      <c r="B112" s="246" t="s">
        <v>30</v>
      </c>
      <c r="C112" s="282"/>
      <c r="D112" s="282"/>
      <c r="E112" s="247"/>
      <c r="F112" s="69">
        <v>121614</v>
      </c>
      <c r="G112" s="27">
        <v>105527</v>
      </c>
      <c r="H112" s="27">
        <v>109563</v>
      </c>
      <c r="I112" s="27">
        <v>93310</v>
      </c>
      <c r="J112" s="29" t="s">
        <v>31</v>
      </c>
      <c r="K112" s="36"/>
      <c r="L112" s="36"/>
      <c r="M112" s="36"/>
      <c r="N112" s="36"/>
      <c r="O112" s="36"/>
    </row>
    <row r="113" spans="2:20" ht="15" customHeight="1">
      <c r="B113" s="218" t="s">
        <v>178</v>
      </c>
      <c r="C113" s="219"/>
      <c r="D113" s="219"/>
      <c r="E113" s="220"/>
      <c r="F113" s="71">
        <v>15.5</v>
      </c>
      <c r="G113" s="29">
        <v>13.3</v>
      </c>
      <c r="H113" s="29">
        <v>13.7</v>
      </c>
      <c r="I113" s="29">
        <v>12.4</v>
      </c>
      <c r="J113" s="29">
        <v>10.4</v>
      </c>
      <c r="K113" s="36"/>
      <c r="L113" s="36"/>
      <c r="M113" s="36"/>
      <c r="N113" s="103"/>
      <c r="O113" s="36"/>
    </row>
    <row r="114" spans="2:20" ht="30" customHeight="1">
      <c r="B114" s="239" t="s">
        <v>179</v>
      </c>
      <c r="C114" s="240"/>
      <c r="D114" s="240"/>
      <c r="E114" s="240"/>
      <c r="F114" s="240"/>
      <c r="G114" s="240"/>
      <c r="H114" s="240"/>
      <c r="I114" s="240"/>
      <c r="J114" s="240"/>
      <c r="N114" s="107"/>
      <c r="O114" s="36"/>
    </row>
    <row r="115" spans="2:20" ht="12.95" customHeight="1">
      <c r="D115" s="17"/>
      <c r="E115" s="17"/>
      <c r="F115" s="17"/>
      <c r="G115" s="17"/>
      <c r="H115" s="17"/>
      <c r="J115" s="17"/>
      <c r="O115" s="36"/>
    </row>
    <row r="116" spans="2:20" ht="15" customHeight="1">
      <c r="B116" s="236" t="s">
        <v>180</v>
      </c>
      <c r="C116" s="236"/>
      <c r="D116" s="236"/>
      <c r="E116" s="236"/>
      <c r="J116" s="32"/>
      <c r="N116" s="103"/>
      <c r="O116" s="36"/>
    </row>
    <row r="117" spans="2:20" ht="15" customHeight="1">
      <c r="B117" s="224"/>
      <c r="C117" s="225"/>
      <c r="D117" s="225"/>
      <c r="E117" s="225"/>
      <c r="F117" s="129" t="s">
        <v>309</v>
      </c>
      <c r="G117" s="129" t="s">
        <v>308</v>
      </c>
      <c r="H117" s="129" t="s">
        <v>307</v>
      </c>
      <c r="I117" s="129" t="s">
        <v>306</v>
      </c>
      <c r="J117" s="93" t="s">
        <v>118</v>
      </c>
      <c r="K117" s="3"/>
      <c r="N117" s="105"/>
      <c r="O117" s="36"/>
    </row>
    <row r="118" spans="2:20" ht="15" customHeight="1">
      <c r="B118" s="218" t="s">
        <v>182</v>
      </c>
      <c r="C118" s="219"/>
      <c r="D118" s="219"/>
      <c r="E118" s="220"/>
      <c r="F118" s="27">
        <v>50779</v>
      </c>
      <c r="G118" s="27">
        <v>52486</v>
      </c>
      <c r="H118" s="27">
        <v>46415</v>
      </c>
      <c r="I118" s="27">
        <v>34868</v>
      </c>
      <c r="J118" s="29" t="s">
        <v>32</v>
      </c>
      <c r="K118" s="36"/>
      <c r="L118" s="36"/>
      <c r="M118" s="36"/>
      <c r="N118" s="36"/>
      <c r="O118" s="36"/>
      <c r="R118" s="41"/>
      <c r="S118" s="41"/>
      <c r="T118" s="41"/>
    </row>
    <row r="119" spans="2:20" ht="12.95" customHeight="1">
      <c r="B119" s="231" t="s">
        <v>183</v>
      </c>
      <c r="C119" s="232"/>
      <c r="D119" s="232"/>
      <c r="E119" s="232"/>
      <c r="F119" s="232"/>
      <c r="G119" s="232"/>
      <c r="H119" s="232"/>
      <c r="I119" s="232"/>
      <c r="J119" s="232"/>
      <c r="O119" s="36"/>
    </row>
    <row r="120" spans="2:20" ht="12.95" customHeight="1">
      <c r="B120" s="26"/>
      <c r="D120" s="17"/>
      <c r="E120" s="17"/>
      <c r="F120" s="17"/>
      <c r="G120" s="17"/>
      <c r="H120" s="17"/>
      <c r="J120" s="17"/>
      <c r="O120" s="36"/>
    </row>
    <row r="121" spans="2:20" ht="15" customHeight="1">
      <c r="O121" s="36"/>
    </row>
    <row r="122" spans="2:20" ht="15" customHeight="1">
      <c r="B122" s="235" t="s">
        <v>184</v>
      </c>
      <c r="C122" s="236"/>
      <c r="D122" s="236"/>
      <c r="E122" s="236"/>
      <c r="O122" s="36"/>
    </row>
    <row r="123" spans="2:20" ht="15" customHeight="1">
      <c r="B123" s="241" t="s">
        <v>185</v>
      </c>
      <c r="C123" s="242"/>
      <c r="D123" s="242"/>
      <c r="E123" s="266"/>
      <c r="F123" s="129" t="s">
        <v>309</v>
      </c>
      <c r="G123" s="129" t="s">
        <v>308</v>
      </c>
      <c r="H123" s="129" t="s">
        <v>307</v>
      </c>
      <c r="I123" s="129" t="s">
        <v>306</v>
      </c>
      <c r="J123" s="93" t="s">
        <v>118</v>
      </c>
      <c r="O123" s="36"/>
    </row>
    <row r="124" spans="2:20" ht="15" customHeight="1">
      <c r="B124" s="150" t="s">
        <v>26</v>
      </c>
      <c r="C124" s="238"/>
      <c r="D124" s="238"/>
      <c r="E124" s="252"/>
      <c r="F124" s="73">
        <v>30124</v>
      </c>
      <c r="G124" s="27">
        <v>30377</v>
      </c>
      <c r="H124" s="27">
        <v>30202</v>
      </c>
      <c r="I124" s="27">
        <v>29189</v>
      </c>
      <c r="J124" s="29" t="s">
        <v>27</v>
      </c>
      <c r="K124" s="36"/>
      <c r="L124" s="36"/>
      <c r="M124" s="36"/>
      <c r="N124" s="36"/>
      <c r="O124" s="36"/>
    </row>
    <row r="125" spans="2:20" ht="15" customHeight="1">
      <c r="B125" s="301" t="s">
        <v>28</v>
      </c>
      <c r="C125" s="252"/>
      <c r="D125" s="275" t="s">
        <v>186</v>
      </c>
      <c r="E125" s="276"/>
      <c r="F125" s="75">
        <v>91490</v>
      </c>
      <c r="G125" s="27">
        <v>75150</v>
      </c>
      <c r="H125" s="27">
        <v>79361</v>
      </c>
      <c r="I125" s="27">
        <v>64121</v>
      </c>
      <c r="J125" s="29" t="s">
        <v>29</v>
      </c>
      <c r="K125" s="36"/>
      <c r="L125" s="36"/>
      <c r="M125" s="36"/>
      <c r="N125" s="36"/>
      <c r="O125" s="36"/>
    </row>
    <row r="126" spans="2:20" ht="15" customHeight="1">
      <c r="B126" s="246"/>
      <c r="C126" s="247"/>
      <c r="D126" s="226" t="s">
        <v>187</v>
      </c>
      <c r="E126" s="227"/>
      <c r="F126" s="75">
        <v>97679</v>
      </c>
      <c r="G126" s="27">
        <v>80358</v>
      </c>
      <c r="H126" s="27">
        <v>86177</v>
      </c>
      <c r="I126" s="27">
        <v>72969</v>
      </c>
      <c r="J126" s="29" t="s">
        <v>33</v>
      </c>
      <c r="K126" s="36"/>
      <c r="L126" s="36"/>
      <c r="M126" s="36"/>
      <c r="N126" s="36"/>
      <c r="O126" s="103"/>
    </row>
    <row r="127" spans="2:20" ht="15" customHeight="1">
      <c r="B127" s="124" t="s">
        <v>188</v>
      </c>
      <c r="C127" s="95"/>
      <c r="D127" s="302" t="s">
        <v>189</v>
      </c>
      <c r="E127" s="303"/>
      <c r="F127" s="42">
        <v>121614</v>
      </c>
      <c r="G127" s="27">
        <v>105527</v>
      </c>
      <c r="H127" s="27">
        <v>109563</v>
      </c>
      <c r="I127" s="27">
        <v>93310</v>
      </c>
      <c r="J127" s="29" t="s">
        <v>31</v>
      </c>
      <c r="K127" s="36"/>
      <c r="L127" s="36"/>
      <c r="M127" s="36"/>
      <c r="N127" s="36"/>
      <c r="O127" s="107"/>
    </row>
    <row r="128" spans="2:20" ht="15" customHeight="1">
      <c r="B128" s="150" t="s">
        <v>34</v>
      </c>
      <c r="C128" s="219"/>
      <c r="D128" s="219"/>
      <c r="E128" s="220"/>
      <c r="F128" s="42">
        <v>454443</v>
      </c>
      <c r="G128" s="27">
        <v>480159</v>
      </c>
      <c r="H128" s="27">
        <v>435734</v>
      </c>
      <c r="I128" s="27">
        <v>476490</v>
      </c>
      <c r="J128" s="27">
        <v>423220</v>
      </c>
      <c r="K128" s="43"/>
      <c r="L128" s="36"/>
      <c r="M128" s="36"/>
      <c r="N128" s="36"/>
      <c r="O128" s="36"/>
    </row>
    <row r="129" spans="2:20" ht="15" customHeight="1">
      <c r="B129" s="218" t="s">
        <v>188</v>
      </c>
      <c r="C129" s="219"/>
      <c r="D129" s="267" t="s">
        <v>190</v>
      </c>
      <c r="E129" s="268"/>
      <c r="F129" s="42">
        <v>576057</v>
      </c>
      <c r="G129" s="27">
        <v>585686</v>
      </c>
      <c r="H129" s="27">
        <v>545297</v>
      </c>
      <c r="I129" s="27">
        <v>569800</v>
      </c>
      <c r="J129" s="27">
        <v>513339</v>
      </c>
      <c r="K129" s="43"/>
      <c r="L129" s="36"/>
      <c r="M129" s="36"/>
      <c r="N129" s="36"/>
      <c r="O129" s="36"/>
    </row>
    <row r="130" spans="2:20" ht="9.9499999999999993" customHeight="1">
      <c r="F130" s="44" t="s">
        <v>1</v>
      </c>
      <c r="G130" s="17"/>
      <c r="H130" s="17"/>
      <c r="I130" s="17"/>
      <c r="J130" s="17"/>
      <c r="K130" s="3"/>
      <c r="N130" s="103"/>
    </row>
    <row r="131" spans="2:20" ht="15" customHeight="1">
      <c r="B131" s="152" t="s">
        <v>35</v>
      </c>
      <c r="C131" s="151"/>
      <c r="D131" s="151"/>
      <c r="E131" s="157" t="s">
        <v>324</v>
      </c>
      <c r="F131" s="158"/>
      <c r="G131" s="158"/>
      <c r="H131" s="159"/>
      <c r="I131" s="129" t="s">
        <v>309</v>
      </c>
      <c r="J131" s="129" t="s">
        <v>308</v>
      </c>
      <c r="K131" s="129" t="s">
        <v>307</v>
      </c>
      <c r="L131" s="129" t="s">
        <v>306</v>
      </c>
      <c r="M131" s="93" t="s">
        <v>118</v>
      </c>
      <c r="N131" s="107"/>
    </row>
    <row r="132" spans="2:20" ht="30" customHeight="1">
      <c r="B132" s="150" t="s">
        <v>191</v>
      </c>
      <c r="C132" s="151"/>
      <c r="D132" s="151"/>
      <c r="E132" s="160" t="s">
        <v>325</v>
      </c>
      <c r="F132" s="161"/>
      <c r="G132" s="161"/>
      <c r="H132" s="162"/>
      <c r="I132" s="73">
        <v>84795</v>
      </c>
      <c r="J132" s="27">
        <v>83019</v>
      </c>
      <c r="K132" s="27">
        <v>75040</v>
      </c>
      <c r="L132" s="27">
        <v>56242</v>
      </c>
      <c r="M132" s="27">
        <v>49365</v>
      </c>
      <c r="N132" s="36"/>
      <c r="O132" s="36"/>
      <c r="S132" s="41"/>
      <c r="T132" s="41"/>
    </row>
    <row r="133" spans="2:20" ht="15" customHeight="1">
      <c r="B133" s="150" t="s">
        <v>192</v>
      </c>
      <c r="C133" s="151"/>
      <c r="D133" s="151"/>
      <c r="E133" s="163" t="s">
        <v>326</v>
      </c>
      <c r="F133" s="164"/>
      <c r="G133" s="164"/>
      <c r="H133" s="165"/>
      <c r="I133" s="73">
        <v>197863</v>
      </c>
      <c r="J133" s="27">
        <v>199918</v>
      </c>
      <c r="K133" s="27">
        <v>184026</v>
      </c>
      <c r="L133" s="27">
        <v>274407</v>
      </c>
      <c r="M133" s="29" t="s">
        <v>36</v>
      </c>
      <c r="N133" s="36"/>
      <c r="O133" s="36"/>
      <c r="S133" s="41"/>
      <c r="T133" s="41"/>
    </row>
    <row r="134" spans="2:20" ht="27" customHeight="1">
      <c r="B134" s="163" t="s">
        <v>193</v>
      </c>
      <c r="C134" s="166"/>
      <c r="D134" s="166"/>
      <c r="E134" s="163" t="s">
        <v>327</v>
      </c>
      <c r="F134" s="164"/>
      <c r="G134" s="164"/>
      <c r="H134" s="165"/>
      <c r="I134" s="73">
        <v>9871</v>
      </c>
      <c r="J134" s="27">
        <v>10819</v>
      </c>
      <c r="K134" s="27">
        <v>10760</v>
      </c>
      <c r="L134" s="27">
        <v>16214</v>
      </c>
      <c r="M134" s="29" t="s">
        <v>37</v>
      </c>
      <c r="N134" s="36"/>
      <c r="O134" s="36"/>
      <c r="S134" s="41"/>
      <c r="T134" s="41"/>
    </row>
    <row r="135" spans="2:20" ht="30" customHeight="1">
      <c r="B135" s="150" t="s">
        <v>194</v>
      </c>
      <c r="C135" s="151"/>
      <c r="D135" s="151"/>
      <c r="E135" s="163" t="s">
        <v>328</v>
      </c>
      <c r="F135" s="164"/>
      <c r="G135" s="164"/>
      <c r="H135" s="165"/>
      <c r="I135" s="73">
        <v>50779</v>
      </c>
      <c r="J135" s="27">
        <v>52486</v>
      </c>
      <c r="K135" s="27">
        <v>46415</v>
      </c>
      <c r="L135" s="27">
        <v>34868</v>
      </c>
      <c r="M135" s="29" t="s">
        <v>32</v>
      </c>
      <c r="N135" s="36"/>
      <c r="O135" s="36"/>
      <c r="S135" s="41"/>
      <c r="T135" s="41"/>
    </row>
    <row r="136" spans="2:20" ht="15" customHeight="1">
      <c r="B136" s="150" t="s">
        <v>195</v>
      </c>
      <c r="C136" s="151"/>
      <c r="D136" s="151"/>
      <c r="E136" s="163" t="s">
        <v>329</v>
      </c>
      <c r="F136" s="164"/>
      <c r="G136" s="164"/>
      <c r="H136" s="165"/>
      <c r="I136" s="73">
        <v>8012</v>
      </c>
      <c r="J136" s="27">
        <v>5063</v>
      </c>
      <c r="K136" s="27">
        <v>5398</v>
      </c>
      <c r="L136" s="27">
        <v>4233</v>
      </c>
      <c r="M136" s="29" t="s">
        <v>38</v>
      </c>
      <c r="N136" s="36"/>
      <c r="O136" s="36"/>
      <c r="S136" s="41"/>
      <c r="T136" s="41"/>
    </row>
    <row r="137" spans="2:20" ht="15" customHeight="1">
      <c r="B137" s="150" t="s">
        <v>196</v>
      </c>
      <c r="C137" s="151"/>
      <c r="D137" s="151"/>
      <c r="E137" s="163" t="s">
        <v>330</v>
      </c>
      <c r="F137" s="164"/>
      <c r="G137" s="164"/>
      <c r="H137" s="165"/>
      <c r="I137" s="73">
        <v>20035</v>
      </c>
      <c r="J137" s="27">
        <v>19588</v>
      </c>
      <c r="K137" s="27">
        <v>16601</v>
      </c>
      <c r="L137" s="27">
        <v>4708</v>
      </c>
      <c r="M137" s="29" t="s">
        <v>39</v>
      </c>
      <c r="N137" s="36"/>
      <c r="O137" s="36"/>
      <c r="S137" s="41"/>
      <c r="T137" s="41"/>
    </row>
    <row r="138" spans="2:20" ht="30" customHeight="1">
      <c r="B138" s="150" t="s">
        <v>197</v>
      </c>
      <c r="C138" s="151"/>
      <c r="D138" s="151"/>
      <c r="E138" s="163" t="s">
        <v>331</v>
      </c>
      <c r="F138" s="164"/>
      <c r="G138" s="164"/>
      <c r="H138" s="165"/>
      <c r="I138" s="73">
        <v>14200</v>
      </c>
      <c r="J138" s="27">
        <v>13811</v>
      </c>
      <c r="K138" s="27">
        <v>13867</v>
      </c>
      <c r="L138" s="27">
        <v>12480</v>
      </c>
      <c r="M138" s="29" t="s">
        <v>40</v>
      </c>
      <c r="N138" s="36"/>
      <c r="O138" s="36"/>
      <c r="S138" s="41"/>
      <c r="T138" s="41"/>
    </row>
    <row r="139" spans="2:20" ht="15" customHeight="1">
      <c r="B139" s="150" t="s">
        <v>198</v>
      </c>
      <c r="C139" s="151"/>
      <c r="D139" s="151"/>
      <c r="E139" s="163" t="s">
        <v>332</v>
      </c>
      <c r="F139" s="164"/>
      <c r="G139" s="164"/>
      <c r="H139" s="165"/>
      <c r="I139" s="74" t="s">
        <v>41</v>
      </c>
      <c r="J139" s="29" t="s">
        <v>41</v>
      </c>
      <c r="K139" s="29" t="s">
        <v>41</v>
      </c>
      <c r="L139" s="29" t="s">
        <v>41</v>
      </c>
      <c r="M139" s="29" t="s">
        <v>41</v>
      </c>
      <c r="N139" s="41"/>
      <c r="O139" s="41"/>
    </row>
    <row r="140" spans="2:20" ht="29.25" customHeight="1">
      <c r="B140" s="150" t="s">
        <v>199</v>
      </c>
      <c r="C140" s="151"/>
      <c r="D140" s="151"/>
      <c r="E140" s="163" t="s">
        <v>333</v>
      </c>
      <c r="F140" s="164"/>
      <c r="G140" s="164"/>
      <c r="H140" s="165"/>
      <c r="I140" s="74" t="s">
        <v>41</v>
      </c>
      <c r="J140" s="29" t="s">
        <v>41</v>
      </c>
      <c r="K140" s="29" t="s">
        <v>41</v>
      </c>
      <c r="L140" s="29" t="s">
        <v>41</v>
      </c>
      <c r="M140" s="29" t="s">
        <v>41</v>
      </c>
      <c r="N140" s="41"/>
      <c r="O140" s="41"/>
    </row>
    <row r="141" spans="2:20" ht="30" customHeight="1">
      <c r="B141" s="150" t="s">
        <v>200</v>
      </c>
      <c r="C141" s="151"/>
      <c r="D141" s="151"/>
      <c r="E141" s="163" t="s">
        <v>334</v>
      </c>
      <c r="F141" s="164"/>
      <c r="G141" s="164"/>
      <c r="H141" s="165"/>
      <c r="I141" s="74" t="s">
        <v>41</v>
      </c>
      <c r="J141" s="29" t="s">
        <v>41</v>
      </c>
      <c r="K141" s="29" t="s">
        <v>41</v>
      </c>
      <c r="L141" s="29" t="s">
        <v>41</v>
      </c>
      <c r="M141" s="29" t="s">
        <v>41</v>
      </c>
      <c r="N141" s="41"/>
      <c r="O141" s="41"/>
    </row>
    <row r="142" spans="2:20" ht="30" customHeight="1">
      <c r="B142" s="150" t="s">
        <v>202</v>
      </c>
      <c r="C142" s="151"/>
      <c r="D142" s="151"/>
      <c r="E142" s="163" t="s">
        <v>335</v>
      </c>
      <c r="F142" s="164"/>
      <c r="G142" s="164"/>
      <c r="H142" s="165"/>
      <c r="I142" s="73">
        <v>65979</v>
      </c>
      <c r="J142" s="27">
        <v>93398</v>
      </c>
      <c r="K142" s="27">
        <v>80738</v>
      </c>
      <c r="L142" s="27">
        <v>71073</v>
      </c>
      <c r="M142" s="27">
        <v>75627</v>
      </c>
      <c r="N142" s="36"/>
      <c r="O142" s="36"/>
      <c r="S142" s="41"/>
      <c r="T142" s="41"/>
    </row>
    <row r="143" spans="2:20" ht="30" customHeight="1">
      <c r="B143" s="150" t="s">
        <v>201</v>
      </c>
      <c r="C143" s="151"/>
      <c r="D143" s="151"/>
      <c r="E143" s="163" t="s">
        <v>336</v>
      </c>
      <c r="F143" s="164"/>
      <c r="G143" s="164"/>
      <c r="H143" s="165"/>
      <c r="I143" s="73">
        <v>2909</v>
      </c>
      <c r="J143" s="27">
        <v>2057</v>
      </c>
      <c r="K143" s="27">
        <v>2889</v>
      </c>
      <c r="L143" s="27">
        <v>2265</v>
      </c>
      <c r="M143" s="29" t="s">
        <v>42</v>
      </c>
      <c r="N143" s="36"/>
      <c r="O143" s="36"/>
      <c r="S143" s="41"/>
      <c r="T143" s="41"/>
    </row>
    <row r="144" spans="2:20" ht="30" customHeight="1">
      <c r="B144" s="150" t="s">
        <v>203</v>
      </c>
      <c r="C144" s="151"/>
      <c r="D144" s="151"/>
      <c r="E144" s="163" t="s">
        <v>337</v>
      </c>
      <c r="F144" s="164"/>
      <c r="G144" s="164"/>
      <c r="H144" s="165"/>
      <c r="I144" s="74" t="s">
        <v>41</v>
      </c>
      <c r="J144" s="29" t="s">
        <v>41</v>
      </c>
      <c r="K144" s="29" t="s">
        <v>41</v>
      </c>
      <c r="L144" s="29" t="s">
        <v>41</v>
      </c>
      <c r="M144" s="29" t="s">
        <v>41</v>
      </c>
      <c r="N144" s="41"/>
      <c r="O144" s="41"/>
    </row>
    <row r="145" spans="2:18" ht="30" customHeight="1">
      <c r="B145" s="150" t="s">
        <v>204</v>
      </c>
      <c r="C145" s="151"/>
      <c r="D145" s="151"/>
      <c r="E145" s="163" t="s">
        <v>338</v>
      </c>
      <c r="F145" s="164"/>
      <c r="G145" s="164"/>
      <c r="H145" s="165"/>
      <c r="I145" s="74" t="s">
        <v>41</v>
      </c>
      <c r="J145" s="29" t="s">
        <v>41</v>
      </c>
      <c r="K145" s="29" t="s">
        <v>41</v>
      </c>
      <c r="L145" s="29" t="s">
        <v>41</v>
      </c>
      <c r="M145" s="29" t="s">
        <v>41</v>
      </c>
      <c r="N145" s="41"/>
      <c r="O145" s="41"/>
    </row>
    <row r="146" spans="2:18" ht="30" customHeight="1">
      <c r="B146" s="150" t="s">
        <v>205</v>
      </c>
      <c r="C146" s="151"/>
      <c r="D146" s="151"/>
      <c r="E146" s="163" t="s">
        <v>339</v>
      </c>
      <c r="F146" s="164"/>
      <c r="G146" s="164"/>
      <c r="H146" s="165"/>
      <c r="I146" s="73" t="s">
        <v>41</v>
      </c>
      <c r="J146" s="42" t="s">
        <v>41</v>
      </c>
      <c r="K146" s="42" t="s">
        <v>41</v>
      </c>
      <c r="L146" s="42" t="s">
        <v>41</v>
      </c>
      <c r="M146" s="42" t="s">
        <v>41</v>
      </c>
      <c r="N146" s="41"/>
      <c r="O146" s="41"/>
    </row>
    <row r="147" spans="2:18" ht="12.95" customHeight="1">
      <c r="B147" s="231" t="s">
        <v>206</v>
      </c>
      <c r="C147" s="232"/>
      <c r="D147" s="232"/>
      <c r="E147" s="232"/>
      <c r="F147" s="232"/>
      <c r="G147" s="232"/>
      <c r="H147" s="232"/>
      <c r="I147" s="232"/>
      <c r="J147" s="232"/>
    </row>
    <row r="148" spans="2:18" ht="15" customHeight="1"/>
    <row r="149" spans="2:18" ht="15" customHeight="1">
      <c r="B149" s="236" t="s">
        <v>207</v>
      </c>
      <c r="C149" s="236"/>
      <c r="D149" s="236"/>
      <c r="E149" s="236"/>
      <c r="H149" s="32"/>
      <c r="I149" s="39"/>
    </row>
    <row r="150" spans="2:18" ht="15" customHeight="1">
      <c r="B150" s="224"/>
      <c r="C150" s="225"/>
      <c r="D150" s="225"/>
      <c r="E150" s="225"/>
      <c r="F150" s="129" t="s">
        <v>309</v>
      </c>
      <c r="G150" s="129" t="s">
        <v>308</v>
      </c>
      <c r="H150" s="129" t="s">
        <v>307</v>
      </c>
      <c r="I150" s="129" t="s">
        <v>306</v>
      </c>
      <c r="J150" s="93" t="s">
        <v>118</v>
      </c>
    </row>
    <row r="151" spans="2:18" ht="15" customHeight="1">
      <c r="B151" s="279" t="s">
        <v>208</v>
      </c>
      <c r="C151" s="279"/>
      <c r="D151" s="279"/>
      <c r="E151" s="279"/>
      <c r="F151" s="29">
        <v>67</v>
      </c>
      <c r="G151" s="29">
        <v>60</v>
      </c>
      <c r="H151" s="29">
        <v>61</v>
      </c>
      <c r="I151" s="29">
        <v>56</v>
      </c>
      <c r="J151" s="29">
        <v>53</v>
      </c>
      <c r="K151" s="45"/>
      <c r="L151" s="45"/>
      <c r="M151" s="45"/>
      <c r="N151" s="45"/>
      <c r="O151" s="45"/>
    </row>
    <row r="152" spans="2:18" ht="12.95" customHeight="1">
      <c r="B152" s="231" t="s">
        <v>209</v>
      </c>
      <c r="C152" s="232"/>
      <c r="D152" s="232"/>
      <c r="E152" s="232"/>
      <c r="F152" s="232"/>
      <c r="G152" s="232"/>
      <c r="H152" s="232"/>
      <c r="I152" s="232"/>
      <c r="J152" s="232"/>
    </row>
    <row r="153" spans="2:18" ht="15" customHeight="1"/>
    <row r="154" spans="2:18" ht="15" customHeight="1">
      <c r="B154" s="236" t="s">
        <v>210</v>
      </c>
      <c r="C154" s="236"/>
      <c r="D154" s="236"/>
      <c r="E154" s="236"/>
      <c r="H154" s="32" t="s">
        <v>1</v>
      </c>
      <c r="I154" s="39" t="s">
        <v>1</v>
      </c>
    </row>
    <row r="155" spans="2:18" ht="15" customHeight="1">
      <c r="B155" s="224"/>
      <c r="C155" s="225"/>
      <c r="D155" s="225"/>
      <c r="E155" s="225"/>
      <c r="F155" s="129" t="s">
        <v>309</v>
      </c>
      <c r="G155" s="129" t="s">
        <v>308</v>
      </c>
      <c r="H155" s="129" t="s">
        <v>307</v>
      </c>
      <c r="I155" s="129" t="s">
        <v>306</v>
      </c>
      <c r="J155" s="93" t="s">
        <v>118</v>
      </c>
    </row>
    <row r="156" spans="2:18" ht="15" customHeight="1">
      <c r="B156" s="279" t="s">
        <v>211</v>
      </c>
      <c r="C156" s="279"/>
      <c r="D156" s="279"/>
      <c r="E156" s="279"/>
      <c r="F156" s="29">
        <v>0.2</v>
      </c>
      <c r="G156" s="29">
        <v>0.3</v>
      </c>
      <c r="H156" s="29">
        <v>0.3</v>
      </c>
      <c r="I156" s="29">
        <v>0.3</v>
      </c>
      <c r="J156" s="29">
        <v>0.3</v>
      </c>
      <c r="K156" s="46"/>
      <c r="L156" s="46"/>
      <c r="M156" s="45"/>
      <c r="N156" s="45"/>
      <c r="O156" s="45"/>
    </row>
    <row r="157" spans="2:18" ht="12.95" customHeight="1">
      <c r="B157" s="231" t="s">
        <v>209</v>
      </c>
      <c r="C157" s="232"/>
      <c r="D157" s="232"/>
      <c r="E157" s="232"/>
      <c r="F157" s="232"/>
      <c r="G157" s="232"/>
      <c r="H157" s="232"/>
      <c r="I157" s="232"/>
      <c r="J157" s="232"/>
    </row>
    <row r="158" spans="2:18" ht="15" customHeight="1"/>
    <row r="159" spans="2:18" ht="15" customHeight="1">
      <c r="B159" s="285" t="s">
        <v>212</v>
      </c>
      <c r="C159" s="286"/>
      <c r="D159" s="286"/>
      <c r="E159" s="286"/>
      <c r="H159" s="37"/>
      <c r="I159" s="38"/>
    </row>
    <row r="160" spans="2:18" ht="15" customHeight="1">
      <c r="B160" s="224"/>
      <c r="C160" s="225"/>
      <c r="D160" s="225"/>
      <c r="E160" s="225"/>
      <c r="F160" s="129" t="s">
        <v>309</v>
      </c>
      <c r="G160" s="129" t="s">
        <v>308</v>
      </c>
      <c r="H160" s="129" t="s">
        <v>307</v>
      </c>
      <c r="I160" s="129" t="s">
        <v>306</v>
      </c>
      <c r="J160" s="93" t="s">
        <v>118</v>
      </c>
      <c r="R160" s="10"/>
    </row>
    <row r="161" spans="2:15" ht="15" customHeight="1">
      <c r="B161" s="237" t="s">
        <v>213</v>
      </c>
      <c r="C161" s="238"/>
      <c r="D161" s="238"/>
      <c r="E161" s="252"/>
      <c r="F161" s="71">
        <v>656</v>
      </c>
      <c r="G161" s="29">
        <v>675</v>
      </c>
      <c r="H161" s="29">
        <v>660</v>
      </c>
      <c r="I161" s="29">
        <v>673</v>
      </c>
      <c r="J161" s="29" t="s">
        <v>43</v>
      </c>
      <c r="K161" s="45"/>
      <c r="L161" s="45"/>
      <c r="M161" s="45"/>
      <c r="N161" s="45"/>
      <c r="O161" s="45"/>
    </row>
    <row r="162" spans="2:15" ht="15" customHeight="1">
      <c r="B162" s="243" t="s">
        <v>214</v>
      </c>
      <c r="C162" s="280"/>
      <c r="D162" s="280"/>
      <c r="E162" s="244"/>
      <c r="F162" s="71">
        <v>623</v>
      </c>
      <c r="G162" s="29">
        <v>518</v>
      </c>
      <c r="H162" s="29">
        <v>522</v>
      </c>
      <c r="I162" s="29">
        <v>382</v>
      </c>
      <c r="J162" s="29" t="s">
        <v>44</v>
      </c>
      <c r="K162" s="45"/>
      <c r="L162" s="45"/>
      <c r="M162" s="45"/>
      <c r="N162" s="45"/>
      <c r="O162" s="45"/>
    </row>
    <row r="163" spans="2:15" ht="15" customHeight="1">
      <c r="B163" s="281" t="s">
        <v>215</v>
      </c>
      <c r="C163" s="282"/>
      <c r="D163" s="282"/>
      <c r="E163" s="247"/>
      <c r="F163" s="69">
        <v>1279</v>
      </c>
      <c r="G163" s="27">
        <v>1193</v>
      </c>
      <c r="H163" s="27">
        <v>1182</v>
      </c>
      <c r="I163" s="27">
        <v>1055</v>
      </c>
      <c r="J163" s="29" t="s">
        <v>45</v>
      </c>
      <c r="K163" s="45"/>
      <c r="L163" s="45"/>
      <c r="M163" s="45"/>
      <c r="N163" s="45"/>
      <c r="O163" s="45"/>
    </row>
    <row r="164" spans="2:15" ht="15" customHeight="1">
      <c r="B164" s="283" t="s">
        <v>216</v>
      </c>
      <c r="C164" s="284"/>
      <c r="D164" s="284"/>
      <c r="E164" s="284"/>
      <c r="F164" s="29">
        <v>0.16</v>
      </c>
      <c r="G164" s="29">
        <v>0.15</v>
      </c>
      <c r="H164" s="29">
        <v>0.15</v>
      </c>
      <c r="I164" s="29">
        <v>0.14000000000000001</v>
      </c>
      <c r="J164" s="29">
        <v>0.11</v>
      </c>
      <c r="K164" s="45"/>
      <c r="L164" s="45"/>
      <c r="M164" s="45"/>
      <c r="N164" s="45"/>
      <c r="O164" s="45"/>
    </row>
    <row r="165" spans="2:15" ht="12.95" customHeight="1">
      <c r="B165" s="231" t="s">
        <v>209</v>
      </c>
      <c r="C165" s="232"/>
      <c r="D165" s="232"/>
      <c r="E165" s="232"/>
      <c r="F165" s="232"/>
      <c r="G165" s="232"/>
      <c r="H165" s="232"/>
      <c r="I165" s="232"/>
      <c r="J165" s="232"/>
    </row>
    <row r="166" spans="2:15" ht="12.95" customHeight="1">
      <c r="B166" s="26"/>
    </row>
    <row r="167" spans="2:15" ht="15" customHeight="1"/>
    <row r="168" spans="2:15" ht="15" customHeight="1">
      <c r="B168" s="235" t="s">
        <v>217</v>
      </c>
      <c r="C168" s="236"/>
      <c r="D168" s="236"/>
      <c r="E168" s="236"/>
      <c r="H168" s="37" t="s">
        <v>1</v>
      </c>
      <c r="I168" s="38" t="s">
        <v>1</v>
      </c>
    </row>
    <row r="169" spans="2:15" ht="15" customHeight="1">
      <c r="B169" s="224"/>
      <c r="C169" s="225"/>
      <c r="D169" s="225"/>
      <c r="E169" s="225"/>
      <c r="F169" s="129" t="s">
        <v>309</v>
      </c>
      <c r="G169" s="129" t="s">
        <v>308</v>
      </c>
      <c r="H169" s="129" t="s">
        <v>307</v>
      </c>
      <c r="I169" s="129" t="s">
        <v>306</v>
      </c>
      <c r="J169" s="93" t="s">
        <v>118</v>
      </c>
    </row>
    <row r="170" spans="2:15" ht="15" customHeight="1">
      <c r="B170" s="243" t="s">
        <v>218</v>
      </c>
      <c r="C170" s="280"/>
      <c r="D170" s="280"/>
      <c r="E170" s="244"/>
      <c r="F170" s="29">
        <v>499</v>
      </c>
      <c r="G170" s="29">
        <v>519</v>
      </c>
      <c r="H170" s="29">
        <v>493</v>
      </c>
      <c r="I170" s="29">
        <v>547</v>
      </c>
      <c r="J170" s="29">
        <v>524</v>
      </c>
      <c r="K170" s="45"/>
      <c r="L170" s="45"/>
      <c r="M170" s="45"/>
      <c r="N170" s="45"/>
      <c r="O170" s="45"/>
    </row>
    <row r="171" spans="2:15" ht="15" customHeight="1">
      <c r="B171" s="243" t="s">
        <v>219</v>
      </c>
      <c r="C171" s="280"/>
      <c r="D171" s="280"/>
      <c r="E171" s="244"/>
      <c r="F171" s="29">
        <v>780</v>
      </c>
      <c r="G171" s="29">
        <v>674</v>
      </c>
      <c r="H171" s="29">
        <v>689</v>
      </c>
      <c r="I171" s="29">
        <v>508</v>
      </c>
      <c r="J171" s="29">
        <v>437</v>
      </c>
      <c r="K171" s="45"/>
      <c r="L171" s="45"/>
      <c r="M171" s="45"/>
      <c r="N171" s="45"/>
      <c r="O171" s="45"/>
    </row>
    <row r="172" spans="2:15" ht="15" customHeight="1">
      <c r="B172" s="218" t="s">
        <v>215</v>
      </c>
      <c r="C172" s="219"/>
      <c r="D172" s="219"/>
      <c r="E172" s="220"/>
      <c r="F172" s="27">
        <v>1279</v>
      </c>
      <c r="G172" s="27">
        <v>1193</v>
      </c>
      <c r="H172" s="27">
        <v>1182</v>
      </c>
      <c r="I172" s="27">
        <v>1055</v>
      </c>
      <c r="J172" s="29">
        <v>961</v>
      </c>
      <c r="K172" s="45"/>
      <c r="L172" s="45"/>
      <c r="M172" s="45"/>
      <c r="N172" s="45"/>
      <c r="O172" s="45"/>
    </row>
    <row r="173" spans="2:15" ht="12.95" customHeight="1">
      <c r="B173" s="231" t="s">
        <v>209</v>
      </c>
      <c r="C173" s="232"/>
      <c r="D173" s="232"/>
      <c r="E173" s="232"/>
      <c r="F173" s="232"/>
      <c r="G173" s="232"/>
      <c r="H173" s="232"/>
      <c r="I173" s="232"/>
      <c r="J173" s="232"/>
    </row>
    <row r="174" spans="2:15" ht="12.95" customHeight="1">
      <c r="B174" s="26"/>
      <c r="D174" s="17"/>
      <c r="E174" s="17"/>
      <c r="F174" s="17"/>
      <c r="G174" s="17"/>
      <c r="H174" s="17"/>
    </row>
    <row r="175" spans="2:15" ht="15" customHeight="1"/>
    <row r="176" spans="2:15" ht="15" customHeight="1">
      <c r="B176" s="235" t="s">
        <v>220</v>
      </c>
      <c r="C176" s="236"/>
      <c r="D176" s="236"/>
      <c r="E176" s="236"/>
      <c r="H176" s="32"/>
      <c r="I176" s="39"/>
    </row>
    <row r="177" spans="2:15" ht="15" customHeight="1">
      <c r="B177" s="224"/>
      <c r="C177" s="225"/>
      <c r="D177" s="225"/>
      <c r="E177" s="225"/>
      <c r="F177" s="129" t="s">
        <v>309</v>
      </c>
      <c r="G177" s="129" t="s">
        <v>308</v>
      </c>
      <c r="H177" s="129" t="s">
        <v>307</v>
      </c>
      <c r="I177" s="129" t="s">
        <v>306</v>
      </c>
      <c r="J177" s="93" t="s">
        <v>118</v>
      </c>
    </row>
    <row r="178" spans="2:15" ht="15" customHeight="1">
      <c r="B178" s="237" t="s">
        <v>222</v>
      </c>
      <c r="C178" s="238"/>
      <c r="D178" s="238"/>
      <c r="E178" s="252"/>
      <c r="F178" s="69">
        <v>7161</v>
      </c>
      <c r="G178" s="27">
        <v>6958</v>
      </c>
      <c r="H178" s="27">
        <v>7158</v>
      </c>
      <c r="I178" s="27">
        <v>5825</v>
      </c>
      <c r="J178" s="29" t="s">
        <v>46</v>
      </c>
      <c r="K178" s="45"/>
      <c r="L178" s="45"/>
      <c r="M178" s="45"/>
      <c r="N178" s="45"/>
      <c r="O178" s="45"/>
    </row>
    <row r="179" spans="2:15" ht="15" customHeight="1">
      <c r="B179" s="243" t="s">
        <v>224</v>
      </c>
      <c r="C179" s="280"/>
      <c r="D179" s="280"/>
      <c r="E179" s="244"/>
      <c r="F179" s="69">
        <v>5847</v>
      </c>
      <c r="G179" s="27">
        <v>5604</v>
      </c>
      <c r="H179" s="27">
        <v>5555</v>
      </c>
      <c r="I179" s="27">
        <v>4823</v>
      </c>
      <c r="J179" s="29" t="s">
        <v>47</v>
      </c>
      <c r="K179" s="45"/>
      <c r="L179" s="45"/>
      <c r="M179" s="45"/>
      <c r="N179" s="45"/>
      <c r="O179" s="45"/>
    </row>
    <row r="180" spans="2:15" ht="15" customHeight="1">
      <c r="B180" s="243" t="s">
        <v>225</v>
      </c>
      <c r="C180" s="280"/>
      <c r="D180" s="280"/>
      <c r="E180" s="244"/>
      <c r="F180" s="69">
        <v>1314</v>
      </c>
      <c r="G180" s="27">
        <v>1354</v>
      </c>
      <c r="H180" s="27">
        <v>1603</v>
      </c>
      <c r="I180" s="27">
        <v>1002</v>
      </c>
      <c r="J180" s="29" t="s">
        <v>48</v>
      </c>
      <c r="K180" s="45"/>
      <c r="L180" s="45"/>
      <c r="M180" s="45"/>
      <c r="N180" s="45"/>
      <c r="O180" s="45"/>
    </row>
    <row r="181" spans="2:15" ht="15" customHeight="1">
      <c r="B181" s="281" t="s">
        <v>226</v>
      </c>
      <c r="C181" s="282"/>
      <c r="D181" s="282"/>
      <c r="E181" s="247"/>
      <c r="F181" s="71">
        <v>150</v>
      </c>
      <c r="G181" s="29">
        <v>100</v>
      </c>
      <c r="H181" s="29">
        <v>107</v>
      </c>
      <c r="I181" s="29">
        <v>63</v>
      </c>
      <c r="J181" s="29" t="s">
        <v>49</v>
      </c>
      <c r="K181" s="45"/>
      <c r="L181" s="45"/>
      <c r="M181" s="45"/>
      <c r="N181" s="45"/>
      <c r="O181" s="45"/>
    </row>
    <row r="182" spans="2:15" ht="15" customHeight="1">
      <c r="B182" s="218" t="s">
        <v>227</v>
      </c>
      <c r="C182" s="219"/>
      <c r="D182" s="219"/>
      <c r="E182" s="220"/>
      <c r="F182" s="71">
        <v>0.91</v>
      </c>
      <c r="G182" s="29">
        <v>0.88</v>
      </c>
      <c r="H182" s="47">
        <v>0.9</v>
      </c>
      <c r="I182" s="29">
        <v>0.78</v>
      </c>
      <c r="J182" s="29">
        <v>0.62</v>
      </c>
      <c r="K182" s="46"/>
      <c r="L182" s="46"/>
      <c r="M182" s="46"/>
      <c r="N182" s="46"/>
      <c r="O182" s="46"/>
    </row>
    <row r="183" spans="2:15" ht="12.95" customHeight="1">
      <c r="B183" s="231" t="s">
        <v>158</v>
      </c>
      <c r="C183" s="232"/>
      <c r="D183" s="232"/>
      <c r="E183" s="232"/>
      <c r="F183" s="232"/>
      <c r="G183" s="232"/>
      <c r="H183" s="232"/>
      <c r="I183" s="232"/>
      <c r="J183" s="232"/>
      <c r="K183" s="45"/>
      <c r="L183" s="45"/>
      <c r="M183" s="45"/>
      <c r="N183" s="45"/>
      <c r="O183" s="45"/>
    </row>
    <row r="184" spans="2:15" ht="12.95" customHeight="1">
      <c r="B184" s="26" t="s">
        <v>228</v>
      </c>
      <c r="D184" s="17"/>
      <c r="E184" s="17"/>
      <c r="F184" s="17"/>
      <c r="G184" s="17"/>
      <c r="H184" s="17"/>
    </row>
    <row r="185" spans="2:15" ht="15" customHeight="1"/>
    <row r="186" spans="2:15" ht="15" customHeight="1">
      <c r="B186" s="235" t="s">
        <v>229</v>
      </c>
      <c r="C186" s="236"/>
      <c r="D186" s="236"/>
      <c r="E186" s="236"/>
      <c r="H186" s="32"/>
      <c r="I186" s="39"/>
    </row>
    <row r="187" spans="2:15" ht="15" customHeight="1">
      <c r="B187" s="224"/>
      <c r="C187" s="225"/>
      <c r="D187" s="225"/>
      <c r="E187" s="225"/>
      <c r="F187" s="129" t="s">
        <v>309</v>
      </c>
      <c r="G187" s="129" t="s">
        <v>308</v>
      </c>
      <c r="H187" s="129" t="s">
        <v>307</v>
      </c>
      <c r="I187" s="129" t="s">
        <v>306</v>
      </c>
      <c r="J187" s="93" t="s">
        <v>118</v>
      </c>
    </row>
    <row r="188" spans="2:15" ht="15" customHeight="1">
      <c r="B188" s="287" t="s">
        <v>230</v>
      </c>
      <c r="C188" s="279"/>
      <c r="D188" s="279"/>
      <c r="E188" s="279"/>
      <c r="F188" s="29">
        <v>273</v>
      </c>
      <c r="G188" s="29">
        <v>317</v>
      </c>
      <c r="H188" s="29">
        <v>311</v>
      </c>
      <c r="I188" s="29">
        <v>287</v>
      </c>
      <c r="J188" s="29" t="s">
        <v>50</v>
      </c>
      <c r="K188" s="45"/>
      <c r="L188" s="13"/>
      <c r="M188" s="13"/>
      <c r="N188" s="13"/>
      <c r="O188" s="13"/>
    </row>
    <row r="189" spans="2:15" ht="12.95" customHeight="1">
      <c r="B189" s="231" t="s">
        <v>158</v>
      </c>
      <c r="C189" s="232"/>
      <c r="D189" s="232"/>
      <c r="E189" s="232"/>
      <c r="F189" s="232"/>
      <c r="G189" s="232"/>
      <c r="H189" s="232"/>
      <c r="I189" s="232"/>
      <c r="J189" s="232"/>
    </row>
    <row r="190" spans="2:15" ht="12.95" customHeight="1">
      <c r="B190" s="26" t="s">
        <v>228</v>
      </c>
      <c r="D190" s="17"/>
      <c r="E190" s="17"/>
      <c r="F190" s="17"/>
      <c r="G190" s="17"/>
      <c r="H190" s="17"/>
      <c r="I190" s="112"/>
      <c r="J190" s="113"/>
    </row>
    <row r="191" spans="2:15" ht="15" customHeight="1"/>
    <row r="192" spans="2:15" ht="15" customHeight="1">
      <c r="B192" s="236" t="s">
        <v>231</v>
      </c>
      <c r="C192" s="236"/>
      <c r="D192" s="236"/>
      <c r="E192" s="236"/>
      <c r="J192" s="32"/>
    </row>
    <row r="193" spans="2:13" ht="15" customHeight="1">
      <c r="B193" s="224"/>
      <c r="C193" s="225"/>
      <c r="D193" s="225"/>
      <c r="E193" s="225"/>
      <c r="F193" s="129" t="s">
        <v>309</v>
      </c>
      <c r="G193" s="129" t="s">
        <v>308</v>
      </c>
      <c r="H193" s="129" t="s">
        <v>307</v>
      </c>
      <c r="I193" s="129" t="s">
        <v>306</v>
      </c>
      <c r="J193" s="93" t="s">
        <v>118</v>
      </c>
      <c r="K193" s="3"/>
    </row>
    <row r="194" spans="2:13" ht="15" customHeight="1">
      <c r="B194" s="287" t="s">
        <v>232</v>
      </c>
      <c r="C194" s="279"/>
      <c r="D194" s="279"/>
      <c r="E194" s="279"/>
      <c r="F194" s="29">
        <v>17.7</v>
      </c>
      <c r="G194" s="29">
        <v>18.8</v>
      </c>
      <c r="H194" s="29">
        <v>19.3</v>
      </c>
      <c r="I194" s="35">
        <v>15.4</v>
      </c>
      <c r="J194" s="29">
        <v>14.6</v>
      </c>
      <c r="K194" s="3"/>
    </row>
    <row r="195" spans="2:13" ht="12.95" customHeight="1">
      <c r="B195" s="231" t="s">
        <v>233</v>
      </c>
      <c r="C195" s="232"/>
      <c r="D195" s="232"/>
      <c r="E195" s="232"/>
      <c r="F195" s="232"/>
      <c r="G195" s="232"/>
      <c r="H195" s="232"/>
      <c r="I195" s="232"/>
      <c r="J195" s="232"/>
    </row>
    <row r="196" spans="2:13" ht="12.95" customHeight="1">
      <c r="B196" s="108"/>
      <c r="C196" s="108"/>
      <c r="D196" s="108"/>
      <c r="E196" s="108"/>
      <c r="F196" s="108"/>
      <c r="G196" s="108"/>
      <c r="H196" s="108"/>
      <c r="I196" s="108"/>
      <c r="J196" s="108"/>
      <c r="K196" s="104"/>
    </row>
    <row r="197" spans="2:13" ht="12.95" customHeight="1">
      <c r="B197" s="108"/>
      <c r="C197" s="108"/>
      <c r="D197" s="108"/>
      <c r="E197" s="108"/>
      <c r="F197" s="108"/>
      <c r="G197" s="108"/>
      <c r="H197" s="108"/>
      <c r="I197" s="108"/>
      <c r="J197" s="108"/>
      <c r="K197" s="104"/>
    </row>
    <row r="198" spans="2:13" ht="12.95" customHeight="1">
      <c r="B198" s="235" t="s">
        <v>234</v>
      </c>
      <c r="C198" s="236"/>
      <c r="D198" s="236"/>
      <c r="E198" s="236"/>
      <c r="F198" s="111"/>
      <c r="G198" s="111"/>
      <c r="H198" s="111"/>
      <c r="I198" s="110"/>
      <c r="J198" s="32"/>
      <c r="K198" s="104"/>
    </row>
    <row r="199" spans="2:13" ht="12.95" customHeight="1">
      <c r="B199" s="224"/>
      <c r="C199" s="225"/>
      <c r="D199" s="225"/>
      <c r="E199" s="225"/>
      <c r="F199" s="129" t="s">
        <v>309</v>
      </c>
      <c r="G199" s="129" t="s">
        <v>308</v>
      </c>
      <c r="H199" s="129" t="s">
        <v>307</v>
      </c>
      <c r="I199" s="129" t="s">
        <v>306</v>
      </c>
      <c r="J199" s="93" t="s">
        <v>118</v>
      </c>
      <c r="K199" s="104"/>
    </row>
    <row r="200" spans="2:13" ht="12.95" customHeight="1">
      <c r="B200" s="287" t="s">
        <v>235</v>
      </c>
      <c r="C200" s="279"/>
      <c r="D200" s="279"/>
      <c r="E200" s="279"/>
      <c r="F200" s="29">
        <v>62.3</v>
      </c>
      <c r="G200" s="29">
        <v>81.900000000000006</v>
      </c>
      <c r="H200" s="29">
        <v>83.9</v>
      </c>
      <c r="I200" s="35">
        <v>57.8</v>
      </c>
      <c r="J200" s="29">
        <v>56.7</v>
      </c>
    </row>
    <row r="201" spans="2:13" ht="15" customHeight="1">
      <c r="B201" s="231" t="s">
        <v>233</v>
      </c>
      <c r="C201" s="232"/>
      <c r="D201" s="232"/>
      <c r="E201" s="232"/>
      <c r="F201" s="232"/>
      <c r="G201" s="232"/>
      <c r="H201" s="232"/>
      <c r="I201" s="232"/>
      <c r="J201" s="232"/>
    </row>
    <row r="202" spans="2:13" ht="15" customHeight="1">
      <c r="B202" s="108"/>
      <c r="C202" s="108"/>
      <c r="D202" s="108"/>
      <c r="E202" s="108"/>
      <c r="F202" s="108"/>
      <c r="G202" s="108"/>
      <c r="H202" s="108"/>
      <c r="I202" s="108"/>
      <c r="J202" s="108"/>
      <c r="K202" s="104"/>
    </row>
    <row r="203" spans="2:13" ht="15" customHeight="1">
      <c r="B203" s="108"/>
      <c r="C203" s="108"/>
      <c r="D203" s="108"/>
      <c r="E203" s="108"/>
      <c r="F203" s="108"/>
      <c r="G203" s="108"/>
      <c r="H203" s="108"/>
      <c r="I203" s="108"/>
      <c r="J203" s="108"/>
      <c r="K203" s="104"/>
    </row>
    <row r="204" spans="2:13" ht="15" customHeight="1">
      <c r="B204" s="235" t="s">
        <v>236</v>
      </c>
      <c r="C204" s="236"/>
      <c r="D204" s="236"/>
      <c r="E204" s="3"/>
      <c r="F204" s="3"/>
      <c r="G204" s="48"/>
      <c r="H204" s="48"/>
      <c r="I204" s="48"/>
      <c r="J204" s="48"/>
      <c r="K204" s="49"/>
      <c r="L204" s="49"/>
      <c r="M204" s="49"/>
    </row>
    <row r="205" spans="2:13" ht="15" customHeight="1">
      <c r="B205" s="215" t="s">
        <v>237</v>
      </c>
      <c r="C205" s="216"/>
      <c r="D205" s="217"/>
      <c r="E205" s="288" t="s">
        <v>238</v>
      </c>
      <c r="F205" s="290"/>
      <c r="G205" s="189" t="s">
        <v>239</v>
      </c>
      <c r="H205" s="189" t="s">
        <v>240</v>
      </c>
      <c r="I205" s="189" t="s">
        <v>221</v>
      </c>
      <c r="J205" s="191" t="s">
        <v>223</v>
      </c>
      <c r="K205" s="49"/>
      <c r="L205" s="49"/>
      <c r="M205" s="49"/>
    </row>
    <row r="206" spans="2:13" ht="15" customHeight="1">
      <c r="B206" s="216"/>
      <c r="C206" s="216"/>
      <c r="D206" s="217"/>
      <c r="E206" s="289"/>
      <c r="F206" s="291"/>
      <c r="G206" s="190"/>
      <c r="H206" s="190"/>
      <c r="I206" s="190"/>
      <c r="J206" s="192"/>
      <c r="K206" s="49"/>
      <c r="L206" s="49"/>
      <c r="M206" s="49"/>
    </row>
    <row r="207" spans="2:13" ht="15" customHeight="1">
      <c r="B207" s="170" t="s">
        <v>257</v>
      </c>
      <c r="C207" s="193" t="s">
        <v>251</v>
      </c>
      <c r="D207" s="174" t="s">
        <v>241</v>
      </c>
      <c r="E207" s="181" t="s">
        <v>247</v>
      </c>
      <c r="F207" s="81" t="s">
        <v>117</v>
      </c>
      <c r="G207" s="50">
        <v>7825</v>
      </c>
      <c r="H207" s="50">
        <v>68</v>
      </c>
      <c r="I207" s="50">
        <v>246</v>
      </c>
      <c r="J207" s="51">
        <v>246</v>
      </c>
      <c r="K207" s="49"/>
      <c r="L207" s="49"/>
      <c r="M207" s="49"/>
    </row>
    <row r="208" spans="2:13" ht="15" customHeight="1">
      <c r="B208" s="171"/>
      <c r="C208" s="194"/>
      <c r="D208" s="176"/>
      <c r="E208" s="182"/>
      <c r="F208" s="82" t="s">
        <v>252</v>
      </c>
      <c r="G208" s="52">
        <v>7821</v>
      </c>
      <c r="H208" s="52">
        <v>74</v>
      </c>
      <c r="I208" s="52">
        <v>255</v>
      </c>
      <c r="J208" s="53">
        <v>255</v>
      </c>
      <c r="K208" s="54"/>
      <c r="L208" s="49"/>
      <c r="M208" s="49"/>
    </row>
    <row r="209" spans="2:13" ht="15" customHeight="1">
      <c r="B209" s="171"/>
      <c r="C209" s="194"/>
      <c r="D209" s="176"/>
      <c r="E209" s="182"/>
      <c r="F209" s="82" t="s">
        <v>253</v>
      </c>
      <c r="G209" s="52">
        <v>8620</v>
      </c>
      <c r="H209" s="52">
        <v>106</v>
      </c>
      <c r="I209" s="52">
        <v>398</v>
      </c>
      <c r="J209" s="53">
        <v>398</v>
      </c>
      <c r="K209" s="54"/>
      <c r="L209" s="49"/>
      <c r="M209" s="49"/>
    </row>
    <row r="210" spans="2:13" ht="15" customHeight="1">
      <c r="B210" s="171"/>
      <c r="C210" s="194"/>
      <c r="D210" s="176"/>
      <c r="E210" s="182"/>
      <c r="F210" s="82" t="s">
        <v>254</v>
      </c>
      <c r="G210" s="52">
        <v>8876</v>
      </c>
      <c r="H210" s="52">
        <v>99</v>
      </c>
      <c r="I210" s="52">
        <v>385</v>
      </c>
      <c r="J210" s="53">
        <v>385</v>
      </c>
      <c r="K210" s="54"/>
      <c r="L210" s="49"/>
      <c r="M210" s="49"/>
    </row>
    <row r="211" spans="2:13" ht="15" customHeight="1">
      <c r="B211" s="171"/>
      <c r="C211" s="194"/>
      <c r="D211" s="178"/>
      <c r="E211" s="183"/>
      <c r="F211" s="83" t="s">
        <v>255</v>
      </c>
      <c r="G211" s="55">
        <v>9100</v>
      </c>
      <c r="H211" s="55">
        <v>99</v>
      </c>
      <c r="I211" s="55">
        <v>488</v>
      </c>
      <c r="J211" s="56">
        <v>488</v>
      </c>
      <c r="K211" s="54"/>
      <c r="L211" s="49"/>
      <c r="M211" s="49"/>
    </row>
    <row r="212" spans="2:13" ht="15" customHeight="1">
      <c r="B212" s="171"/>
      <c r="C212" s="194"/>
      <c r="D212" s="174" t="s">
        <v>242</v>
      </c>
      <c r="E212" s="198" t="s">
        <v>247</v>
      </c>
      <c r="F212" s="81" t="s">
        <v>117</v>
      </c>
      <c r="G212" s="50">
        <v>2599</v>
      </c>
      <c r="H212" s="50">
        <v>20</v>
      </c>
      <c r="I212" s="50">
        <v>417</v>
      </c>
      <c r="J212" s="51">
        <v>417</v>
      </c>
      <c r="K212" s="54"/>
      <c r="L212" s="49"/>
      <c r="M212" s="49"/>
    </row>
    <row r="213" spans="2:13" ht="15" customHeight="1">
      <c r="B213" s="171"/>
      <c r="C213" s="194"/>
      <c r="D213" s="196"/>
      <c r="E213" s="199"/>
      <c r="F213" s="82" t="s">
        <v>252</v>
      </c>
      <c r="G213" s="52">
        <v>2644</v>
      </c>
      <c r="H213" s="52">
        <v>22</v>
      </c>
      <c r="I213" s="52">
        <v>335</v>
      </c>
      <c r="J213" s="53">
        <v>335</v>
      </c>
      <c r="K213" s="54"/>
      <c r="L213" s="49"/>
      <c r="M213" s="49"/>
    </row>
    <row r="214" spans="2:13" ht="15" customHeight="1">
      <c r="B214" s="171"/>
      <c r="C214" s="194"/>
      <c r="D214" s="196"/>
      <c r="E214" s="199"/>
      <c r="F214" s="82" t="s">
        <v>253</v>
      </c>
      <c r="G214" s="52">
        <v>2878</v>
      </c>
      <c r="H214" s="52">
        <v>28</v>
      </c>
      <c r="I214" s="52">
        <v>287</v>
      </c>
      <c r="J214" s="53">
        <v>287</v>
      </c>
      <c r="K214" s="49"/>
      <c r="L214" s="49"/>
      <c r="M214" s="49"/>
    </row>
    <row r="215" spans="2:13" ht="15" customHeight="1">
      <c r="B215" s="171"/>
      <c r="C215" s="194"/>
      <c r="D215" s="196"/>
      <c r="E215" s="199"/>
      <c r="F215" s="82" t="s">
        <v>254</v>
      </c>
      <c r="G215" s="52">
        <v>3110</v>
      </c>
      <c r="H215" s="52">
        <v>28</v>
      </c>
      <c r="I215" s="52">
        <v>264</v>
      </c>
      <c r="J215" s="53">
        <v>264</v>
      </c>
      <c r="K215" s="49"/>
      <c r="L215" s="49"/>
      <c r="M215" s="49"/>
    </row>
    <row r="216" spans="2:13" ht="15" customHeight="1">
      <c r="B216" s="171"/>
      <c r="C216" s="194"/>
      <c r="D216" s="197"/>
      <c r="E216" s="200"/>
      <c r="F216" s="83" t="s">
        <v>255</v>
      </c>
      <c r="G216" s="55">
        <v>2444</v>
      </c>
      <c r="H216" s="55">
        <v>21</v>
      </c>
      <c r="I216" s="55">
        <v>105</v>
      </c>
      <c r="J216" s="56">
        <v>105</v>
      </c>
      <c r="K216" s="49"/>
      <c r="L216" s="49"/>
      <c r="M216" s="49"/>
    </row>
    <row r="217" spans="2:13" ht="15" customHeight="1">
      <c r="B217" s="171"/>
      <c r="C217" s="194"/>
      <c r="D217" s="201" t="s">
        <v>243</v>
      </c>
      <c r="E217" s="198" t="s">
        <v>247</v>
      </c>
      <c r="F217" s="81" t="s">
        <v>117</v>
      </c>
      <c r="G217" s="50">
        <v>382</v>
      </c>
      <c r="H217" s="50">
        <v>3</v>
      </c>
      <c r="I217" s="50">
        <v>11</v>
      </c>
      <c r="J217" s="51">
        <v>11</v>
      </c>
      <c r="K217" s="54"/>
      <c r="L217" s="49"/>
      <c r="M217" s="49"/>
    </row>
    <row r="218" spans="2:13" ht="15" customHeight="1">
      <c r="B218" s="171"/>
      <c r="C218" s="194"/>
      <c r="D218" s="194"/>
      <c r="E218" s="199"/>
      <c r="F218" s="82" t="s">
        <v>252</v>
      </c>
      <c r="G218" s="52">
        <v>345</v>
      </c>
      <c r="H218" s="52">
        <v>3</v>
      </c>
      <c r="I218" s="52">
        <v>6</v>
      </c>
      <c r="J218" s="53">
        <v>6</v>
      </c>
      <c r="K218" s="54"/>
      <c r="L218" s="49"/>
      <c r="M218" s="49"/>
    </row>
    <row r="219" spans="2:13" ht="15" customHeight="1">
      <c r="B219" s="171"/>
      <c r="C219" s="194"/>
      <c r="D219" s="194"/>
      <c r="E219" s="199"/>
      <c r="F219" s="82" t="s">
        <v>253</v>
      </c>
      <c r="G219" s="52">
        <v>365</v>
      </c>
      <c r="H219" s="52">
        <v>5</v>
      </c>
      <c r="I219" s="52">
        <v>14</v>
      </c>
      <c r="J219" s="53">
        <v>14</v>
      </c>
      <c r="K219" s="49"/>
      <c r="L219" s="49"/>
      <c r="M219" s="49"/>
    </row>
    <row r="220" spans="2:13" ht="15" customHeight="1">
      <c r="B220" s="171"/>
      <c r="C220" s="194"/>
      <c r="D220" s="194"/>
      <c r="E220" s="199"/>
      <c r="F220" s="82" t="s">
        <v>254</v>
      </c>
      <c r="G220" s="52">
        <v>424</v>
      </c>
      <c r="H220" s="52">
        <v>5</v>
      </c>
      <c r="I220" s="52">
        <v>15</v>
      </c>
      <c r="J220" s="53">
        <v>15</v>
      </c>
      <c r="K220" s="54"/>
      <c r="L220" s="49"/>
      <c r="M220" s="49"/>
    </row>
    <row r="221" spans="2:13" ht="15" customHeight="1">
      <c r="B221" s="171"/>
      <c r="C221" s="194"/>
      <c r="D221" s="195"/>
      <c r="E221" s="200"/>
      <c r="F221" s="83" t="s">
        <v>255</v>
      </c>
      <c r="G221" s="55">
        <v>399</v>
      </c>
      <c r="H221" s="55">
        <v>4</v>
      </c>
      <c r="I221" s="55">
        <v>15</v>
      </c>
      <c r="J221" s="56">
        <v>15</v>
      </c>
      <c r="K221" s="54"/>
      <c r="L221" s="49"/>
      <c r="M221" s="49"/>
    </row>
    <row r="222" spans="2:13" ht="15" customHeight="1">
      <c r="B222" s="171"/>
      <c r="C222" s="194"/>
      <c r="D222" s="181" t="s">
        <v>244</v>
      </c>
      <c r="E222" s="208" t="s">
        <v>248</v>
      </c>
      <c r="F222" s="81" t="s">
        <v>117</v>
      </c>
      <c r="G222" s="50">
        <v>15372</v>
      </c>
      <c r="H222" s="50">
        <v>353</v>
      </c>
      <c r="I222" s="50">
        <v>747</v>
      </c>
      <c r="J222" s="51">
        <v>743</v>
      </c>
      <c r="K222" s="54"/>
      <c r="L222" s="49"/>
      <c r="M222" s="49"/>
    </row>
    <row r="223" spans="2:13" ht="15" customHeight="1">
      <c r="B223" s="171"/>
      <c r="C223" s="194"/>
      <c r="D223" s="182"/>
      <c r="E223" s="209"/>
      <c r="F223" s="82" t="s">
        <v>252</v>
      </c>
      <c r="G223" s="57">
        <v>14657</v>
      </c>
      <c r="H223" s="57">
        <v>367</v>
      </c>
      <c r="I223" s="57">
        <v>630</v>
      </c>
      <c r="J223" s="58">
        <v>626</v>
      </c>
      <c r="K223" s="59"/>
      <c r="L223" s="49"/>
      <c r="M223" s="49"/>
    </row>
    <row r="224" spans="2:13" ht="15" customHeight="1">
      <c r="B224" s="171"/>
      <c r="C224" s="194"/>
      <c r="D224" s="182"/>
      <c r="E224" s="209"/>
      <c r="F224" s="82" t="s">
        <v>253</v>
      </c>
      <c r="G224" s="57">
        <v>16673</v>
      </c>
      <c r="H224" s="57">
        <v>365</v>
      </c>
      <c r="I224" s="57">
        <v>735</v>
      </c>
      <c r="J224" s="58">
        <v>728</v>
      </c>
      <c r="K224" s="54"/>
      <c r="L224" s="49"/>
      <c r="M224" s="49"/>
    </row>
    <row r="225" spans="2:13" ht="15" customHeight="1">
      <c r="B225" s="171"/>
      <c r="C225" s="194"/>
      <c r="D225" s="182"/>
      <c r="E225" s="209"/>
      <c r="F225" s="82" t="s">
        <v>254</v>
      </c>
      <c r="G225" s="57">
        <v>17198</v>
      </c>
      <c r="H225" s="57">
        <v>325</v>
      </c>
      <c r="I225" s="57">
        <v>679</v>
      </c>
      <c r="J225" s="58">
        <v>673</v>
      </c>
      <c r="K225" s="54"/>
      <c r="L225" s="49"/>
      <c r="M225" s="49"/>
    </row>
    <row r="226" spans="2:13" ht="15" customHeight="1">
      <c r="B226" s="171"/>
      <c r="C226" s="194"/>
      <c r="D226" s="183"/>
      <c r="E226" s="210"/>
      <c r="F226" s="83" t="s">
        <v>255</v>
      </c>
      <c r="G226" s="60">
        <v>17079</v>
      </c>
      <c r="H226" s="60">
        <v>312</v>
      </c>
      <c r="I226" s="60">
        <v>663</v>
      </c>
      <c r="J226" s="61">
        <v>660</v>
      </c>
      <c r="K226" s="54"/>
      <c r="L226" s="49"/>
      <c r="M226" s="49"/>
    </row>
    <row r="227" spans="2:13" ht="15" customHeight="1">
      <c r="B227" s="171"/>
      <c r="C227" s="194"/>
      <c r="D227" s="211" t="s">
        <v>245</v>
      </c>
      <c r="E227" s="214" t="s">
        <v>249</v>
      </c>
      <c r="F227" s="81" t="s">
        <v>117</v>
      </c>
      <c r="G227" s="50">
        <v>1836</v>
      </c>
      <c r="H227" s="50">
        <v>16</v>
      </c>
      <c r="I227" s="50">
        <v>79</v>
      </c>
      <c r="J227" s="51">
        <v>77</v>
      </c>
      <c r="K227" s="54"/>
      <c r="L227" s="49"/>
      <c r="M227" s="49"/>
    </row>
    <row r="228" spans="2:13" ht="15" customHeight="1">
      <c r="B228" s="171"/>
      <c r="C228" s="194"/>
      <c r="D228" s="212"/>
      <c r="E228" s="212"/>
      <c r="F228" s="82" t="s">
        <v>252</v>
      </c>
      <c r="G228" s="57">
        <v>1840</v>
      </c>
      <c r="H228" s="57">
        <v>16</v>
      </c>
      <c r="I228" s="57">
        <v>82</v>
      </c>
      <c r="J228" s="58">
        <v>78</v>
      </c>
      <c r="K228" s="54"/>
      <c r="L228" s="49"/>
      <c r="M228" s="49"/>
    </row>
    <row r="229" spans="2:13" ht="15" customHeight="1">
      <c r="B229" s="171"/>
      <c r="C229" s="194"/>
      <c r="D229" s="212"/>
      <c r="E229" s="212"/>
      <c r="F229" s="82" t="s">
        <v>253</v>
      </c>
      <c r="G229" s="57">
        <v>1993</v>
      </c>
      <c r="H229" s="57">
        <v>16</v>
      </c>
      <c r="I229" s="57">
        <v>91</v>
      </c>
      <c r="J229" s="58">
        <v>83</v>
      </c>
      <c r="K229" s="54"/>
      <c r="L229" s="49"/>
      <c r="M229" s="49"/>
    </row>
    <row r="230" spans="2:13" ht="15" customHeight="1">
      <c r="B230" s="171"/>
      <c r="C230" s="194"/>
      <c r="D230" s="212"/>
      <c r="E230" s="212"/>
      <c r="F230" s="82" t="s">
        <v>254</v>
      </c>
      <c r="G230" s="57">
        <v>2028</v>
      </c>
      <c r="H230" s="57">
        <v>18</v>
      </c>
      <c r="I230" s="57">
        <v>89</v>
      </c>
      <c r="J230" s="58">
        <v>81</v>
      </c>
      <c r="K230" s="54"/>
      <c r="L230" s="49"/>
      <c r="M230" s="49"/>
    </row>
    <row r="231" spans="2:13" ht="15" customHeight="1">
      <c r="B231" s="171"/>
      <c r="C231" s="195"/>
      <c r="D231" s="213"/>
      <c r="E231" s="213"/>
      <c r="F231" s="83" t="s">
        <v>255</v>
      </c>
      <c r="G231" s="60">
        <v>2125</v>
      </c>
      <c r="H231" s="60">
        <v>17</v>
      </c>
      <c r="I231" s="60">
        <v>84</v>
      </c>
      <c r="J231" s="61">
        <v>77</v>
      </c>
      <c r="K231" s="54"/>
      <c r="L231" s="49"/>
      <c r="M231" s="49"/>
    </row>
    <row r="232" spans="2:13" ht="15" customHeight="1">
      <c r="B232" s="171"/>
      <c r="C232" s="193" t="s">
        <v>256</v>
      </c>
      <c r="D232" s="181" t="s">
        <v>246</v>
      </c>
      <c r="E232" s="167" t="s">
        <v>250</v>
      </c>
      <c r="F232" s="81" t="s">
        <v>117</v>
      </c>
      <c r="G232" s="50">
        <v>1152</v>
      </c>
      <c r="H232" s="50">
        <v>6</v>
      </c>
      <c r="I232" s="50">
        <v>46</v>
      </c>
      <c r="J232" s="51">
        <v>46</v>
      </c>
      <c r="K232" s="62"/>
      <c r="L232" s="49"/>
      <c r="M232" s="49"/>
    </row>
    <row r="233" spans="2:13" ht="15" customHeight="1">
      <c r="B233" s="171"/>
      <c r="C233" s="194"/>
      <c r="D233" s="182"/>
      <c r="E233" s="168"/>
      <c r="F233" s="82" t="s">
        <v>252</v>
      </c>
      <c r="G233" s="57">
        <v>1120</v>
      </c>
      <c r="H233" s="57">
        <v>5</v>
      </c>
      <c r="I233" s="57">
        <v>49</v>
      </c>
      <c r="J233" s="58">
        <v>49</v>
      </c>
      <c r="K233" s="62"/>
      <c r="L233" s="49"/>
      <c r="M233" s="49"/>
    </row>
    <row r="234" spans="2:13" ht="15" customHeight="1">
      <c r="B234" s="171"/>
      <c r="C234" s="194"/>
      <c r="D234" s="182"/>
      <c r="E234" s="168"/>
      <c r="F234" s="82" t="s">
        <v>253</v>
      </c>
      <c r="G234" s="57">
        <v>1282</v>
      </c>
      <c r="H234" s="57">
        <v>6</v>
      </c>
      <c r="I234" s="57">
        <v>47</v>
      </c>
      <c r="J234" s="58">
        <v>47</v>
      </c>
      <c r="K234" s="62"/>
      <c r="L234" s="49"/>
      <c r="M234" s="49"/>
    </row>
    <row r="235" spans="2:13" ht="15" customHeight="1">
      <c r="B235" s="171"/>
      <c r="C235" s="194"/>
      <c r="D235" s="182"/>
      <c r="E235" s="168"/>
      <c r="F235" s="82" t="s">
        <v>254</v>
      </c>
      <c r="G235" s="57">
        <v>1339</v>
      </c>
      <c r="H235" s="57">
        <v>6</v>
      </c>
      <c r="I235" s="57">
        <v>63</v>
      </c>
      <c r="J235" s="58">
        <v>63</v>
      </c>
      <c r="K235" s="62"/>
      <c r="L235" s="49"/>
      <c r="M235" s="49"/>
    </row>
    <row r="236" spans="2:13" ht="15" customHeight="1">
      <c r="B236" s="171"/>
      <c r="C236" s="195"/>
      <c r="D236" s="183"/>
      <c r="E236" s="169"/>
      <c r="F236" s="83" t="s">
        <v>255</v>
      </c>
      <c r="G236" s="60">
        <v>1327</v>
      </c>
      <c r="H236" s="60">
        <v>6</v>
      </c>
      <c r="I236" s="60">
        <v>53</v>
      </c>
      <c r="J236" s="61">
        <v>53</v>
      </c>
      <c r="K236" s="62"/>
      <c r="L236" s="49"/>
      <c r="M236" s="49"/>
    </row>
    <row r="237" spans="2:13" ht="15" customHeight="1">
      <c r="B237" s="171"/>
      <c r="C237" s="202" t="s">
        <v>258</v>
      </c>
      <c r="D237" s="203"/>
      <c r="E237" s="167" t="s">
        <v>261</v>
      </c>
      <c r="F237" s="81" t="s">
        <v>117</v>
      </c>
      <c r="G237" s="50">
        <v>13056</v>
      </c>
      <c r="H237" s="50">
        <v>220</v>
      </c>
      <c r="I237" s="50">
        <v>444</v>
      </c>
      <c r="J237" s="51">
        <v>413</v>
      </c>
      <c r="K237" s="62"/>
      <c r="L237" s="49"/>
      <c r="M237" s="49"/>
    </row>
    <row r="238" spans="2:13" ht="15" customHeight="1">
      <c r="B238" s="171"/>
      <c r="C238" s="204"/>
      <c r="D238" s="196"/>
      <c r="E238" s="184"/>
      <c r="F238" s="82" t="s">
        <v>252</v>
      </c>
      <c r="G238" s="57">
        <v>12851</v>
      </c>
      <c r="H238" s="57">
        <v>228</v>
      </c>
      <c r="I238" s="57">
        <v>452</v>
      </c>
      <c r="J238" s="58">
        <v>420</v>
      </c>
      <c r="K238" s="62"/>
      <c r="L238" s="49"/>
      <c r="M238" s="49"/>
    </row>
    <row r="239" spans="2:13" ht="15" customHeight="1">
      <c r="B239" s="171"/>
      <c r="C239" s="204"/>
      <c r="D239" s="196"/>
      <c r="E239" s="184"/>
      <c r="F239" s="82" t="s">
        <v>253</v>
      </c>
      <c r="G239" s="57">
        <v>13779</v>
      </c>
      <c r="H239" s="57">
        <v>192</v>
      </c>
      <c r="I239" s="57">
        <v>487</v>
      </c>
      <c r="J239" s="58">
        <v>450</v>
      </c>
      <c r="K239" s="62"/>
      <c r="L239" s="49"/>
      <c r="M239" s="49"/>
    </row>
    <row r="240" spans="2:13" ht="15" customHeight="1">
      <c r="B240" s="171"/>
      <c r="C240" s="204"/>
      <c r="D240" s="196"/>
      <c r="E240" s="184"/>
      <c r="F240" s="82" t="s">
        <v>254</v>
      </c>
      <c r="G240" s="57">
        <v>13891</v>
      </c>
      <c r="H240" s="57">
        <v>254</v>
      </c>
      <c r="I240" s="57">
        <v>466</v>
      </c>
      <c r="J240" s="58">
        <v>431</v>
      </c>
      <c r="K240" s="62"/>
      <c r="L240" s="49"/>
      <c r="M240" s="49"/>
    </row>
    <row r="241" spans="2:13" ht="15" customHeight="1">
      <c r="B241" s="171"/>
      <c r="C241" s="205"/>
      <c r="D241" s="197"/>
      <c r="E241" s="185"/>
      <c r="F241" s="83" t="s">
        <v>255</v>
      </c>
      <c r="G241" s="60">
        <v>13154</v>
      </c>
      <c r="H241" s="60">
        <v>249</v>
      </c>
      <c r="I241" s="60">
        <v>428</v>
      </c>
      <c r="J241" s="61">
        <v>396</v>
      </c>
      <c r="K241" s="62"/>
      <c r="L241" s="49"/>
      <c r="M241" s="49"/>
    </row>
    <row r="242" spans="2:13" ht="15" customHeight="1">
      <c r="B242" s="171"/>
      <c r="C242" s="202" t="s">
        <v>259</v>
      </c>
      <c r="D242" s="203"/>
      <c r="E242" s="206" t="s">
        <v>262</v>
      </c>
      <c r="F242" s="81" t="s">
        <v>117</v>
      </c>
      <c r="G242" s="50">
        <v>3999</v>
      </c>
      <c r="H242" s="50">
        <v>33</v>
      </c>
      <c r="I242" s="50">
        <v>279</v>
      </c>
      <c r="J242" s="51">
        <v>279</v>
      </c>
      <c r="K242" s="62"/>
      <c r="L242" s="49"/>
      <c r="M242" s="49"/>
    </row>
    <row r="243" spans="2:13" ht="15" customHeight="1">
      <c r="B243" s="171"/>
      <c r="C243" s="204"/>
      <c r="D243" s="196"/>
      <c r="E243" s="184"/>
      <c r="F243" s="82" t="s">
        <v>252</v>
      </c>
      <c r="G243" s="57">
        <v>4013</v>
      </c>
      <c r="H243" s="57">
        <v>29</v>
      </c>
      <c r="I243" s="57">
        <v>245</v>
      </c>
      <c r="J243" s="58">
        <v>242</v>
      </c>
      <c r="K243" s="62"/>
      <c r="L243" s="49"/>
      <c r="M243" s="49"/>
    </row>
    <row r="244" spans="2:13" ht="15" customHeight="1">
      <c r="B244" s="171"/>
      <c r="C244" s="204"/>
      <c r="D244" s="196"/>
      <c r="E244" s="184"/>
      <c r="F244" s="82" t="s">
        <v>253</v>
      </c>
      <c r="G244" s="57">
        <v>4421</v>
      </c>
      <c r="H244" s="57">
        <v>37</v>
      </c>
      <c r="I244" s="57">
        <v>265</v>
      </c>
      <c r="J244" s="58">
        <v>265</v>
      </c>
      <c r="K244" s="62"/>
      <c r="L244" s="49"/>
      <c r="M244" s="49"/>
    </row>
    <row r="245" spans="2:13" ht="15" customHeight="1">
      <c r="B245" s="171"/>
      <c r="C245" s="204"/>
      <c r="D245" s="196"/>
      <c r="E245" s="184"/>
      <c r="F245" s="82" t="s">
        <v>254</v>
      </c>
      <c r="G245" s="57">
        <v>4321</v>
      </c>
      <c r="H245" s="57">
        <v>38</v>
      </c>
      <c r="I245" s="57">
        <v>265</v>
      </c>
      <c r="J245" s="58">
        <v>265</v>
      </c>
      <c r="K245" s="62"/>
      <c r="L245" s="49"/>
      <c r="M245" s="49"/>
    </row>
    <row r="246" spans="2:13" ht="15" customHeight="1">
      <c r="B246" s="171"/>
      <c r="C246" s="205"/>
      <c r="D246" s="197"/>
      <c r="E246" s="185"/>
      <c r="F246" s="83" t="s">
        <v>255</v>
      </c>
      <c r="G246" s="60">
        <v>4078</v>
      </c>
      <c r="H246" s="60">
        <v>33</v>
      </c>
      <c r="I246" s="60">
        <v>233</v>
      </c>
      <c r="J246" s="61">
        <v>233</v>
      </c>
      <c r="K246" s="62"/>
      <c r="L246" s="49"/>
      <c r="M246" s="49"/>
    </row>
    <row r="247" spans="2:13" ht="15" customHeight="1">
      <c r="B247" s="171"/>
      <c r="C247" s="202" t="s">
        <v>260</v>
      </c>
      <c r="D247" s="203"/>
      <c r="E247" s="167" t="s">
        <v>263</v>
      </c>
      <c r="F247" s="81" t="s">
        <v>117</v>
      </c>
      <c r="G247" s="50">
        <v>3663</v>
      </c>
      <c r="H247" s="50">
        <v>41</v>
      </c>
      <c r="I247" s="50">
        <v>375</v>
      </c>
      <c r="J247" s="51">
        <v>322</v>
      </c>
      <c r="K247" s="62"/>
      <c r="L247" s="49"/>
      <c r="M247" s="49"/>
    </row>
    <row r="248" spans="2:13" ht="15" customHeight="1">
      <c r="B248" s="171"/>
      <c r="C248" s="204"/>
      <c r="D248" s="196"/>
      <c r="E248" s="168"/>
      <c r="F248" s="82" t="s">
        <v>252</v>
      </c>
      <c r="G248" s="57">
        <v>3821</v>
      </c>
      <c r="H248" s="57">
        <v>41</v>
      </c>
      <c r="I248" s="57">
        <v>409</v>
      </c>
      <c r="J248" s="58">
        <v>335</v>
      </c>
      <c r="K248" s="62"/>
      <c r="L248" s="49"/>
      <c r="M248" s="49"/>
    </row>
    <row r="249" spans="2:13" ht="15" customHeight="1">
      <c r="B249" s="171"/>
      <c r="C249" s="204"/>
      <c r="D249" s="196"/>
      <c r="E249" s="168"/>
      <c r="F249" s="82" t="s">
        <v>253</v>
      </c>
      <c r="G249" s="57">
        <v>3905</v>
      </c>
      <c r="H249" s="57">
        <v>41</v>
      </c>
      <c r="I249" s="57">
        <v>414</v>
      </c>
      <c r="J249" s="58">
        <v>337</v>
      </c>
      <c r="K249" s="62"/>
      <c r="L249" s="49"/>
      <c r="M249" s="49"/>
    </row>
    <row r="250" spans="2:13" ht="15" customHeight="1">
      <c r="B250" s="171"/>
      <c r="C250" s="204"/>
      <c r="D250" s="196"/>
      <c r="E250" s="168"/>
      <c r="F250" s="82" t="s">
        <v>254</v>
      </c>
      <c r="G250" s="57">
        <v>3736</v>
      </c>
      <c r="H250" s="57">
        <v>38</v>
      </c>
      <c r="I250" s="57">
        <v>394</v>
      </c>
      <c r="J250" s="58">
        <v>333</v>
      </c>
      <c r="K250" s="62"/>
      <c r="L250" s="49"/>
      <c r="M250" s="49"/>
    </row>
    <row r="251" spans="2:13" ht="15" customHeight="1">
      <c r="B251" s="171"/>
      <c r="C251" s="204"/>
      <c r="D251" s="197"/>
      <c r="E251" s="169"/>
      <c r="F251" s="83" t="s">
        <v>255</v>
      </c>
      <c r="G251" s="60">
        <v>3545</v>
      </c>
      <c r="H251" s="60">
        <v>36</v>
      </c>
      <c r="I251" s="60">
        <v>368</v>
      </c>
      <c r="J251" s="61">
        <v>309</v>
      </c>
      <c r="K251" s="62"/>
      <c r="L251" s="49"/>
      <c r="M251" s="49"/>
    </row>
    <row r="252" spans="2:13" ht="15" customHeight="1">
      <c r="B252" s="171"/>
      <c r="C252" s="211" t="s">
        <v>264</v>
      </c>
      <c r="D252" s="214" t="s">
        <v>265</v>
      </c>
      <c r="E252" s="167" t="s">
        <v>266</v>
      </c>
      <c r="F252" s="81" t="s">
        <v>117</v>
      </c>
      <c r="G252" s="50">
        <v>1273</v>
      </c>
      <c r="H252" s="50">
        <v>7</v>
      </c>
      <c r="I252" s="50">
        <v>13</v>
      </c>
      <c r="J252" s="51">
        <v>8</v>
      </c>
      <c r="K252" s="62"/>
      <c r="L252" s="49"/>
      <c r="M252" s="49"/>
    </row>
    <row r="253" spans="2:13" ht="15" customHeight="1">
      <c r="B253" s="171"/>
      <c r="C253" s="194"/>
      <c r="D253" s="212"/>
      <c r="E253" s="168"/>
      <c r="F253" s="82" t="s">
        <v>252</v>
      </c>
      <c r="G253" s="57">
        <v>1321</v>
      </c>
      <c r="H253" s="57">
        <v>7</v>
      </c>
      <c r="I253" s="57">
        <v>13</v>
      </c>
      <c r="J253" s="58">
        <v>8</v>
      </c>
      <c r="K253" s="62"/>
      <c r="L253" s="49"/>
      <c r="M253" s="49"/>
    </row>
    <row r="254" spans="2:13" ht="15" customHeight="1">
      <c r="B254" s="171"/>
      <c r="C254" s="194"/>
      <c r="D254" s="212"/>
      <c r="E254" s="168"/>
      <c r="F254" s="82" t="s">
        <v>253</v>
      </c>
      <c r="G254" s="57">
        <v>1382</v>
      </c>
      <c r="H254" s="57">
        <v>8</v>
      </c>
      <c r="I254" s="57">
        <v>10</v>
      </c>
      <c r="J254" s="58">
        <v>8</v>
      </c>
      <c r="K254" s="62"/>
      <c r="L254" s="49"/>
      <c r="M254" s="49"/>
    </row>
    <row r="255" spans="2:13" ht="15" customHeight="1">
      <c r="B255" s="171"/>
      <c r="C255" s="194"/>
      <c r="D255" s="212"/>
      <c r="E255" s="168"/>
      <c r="F255" s="82" t="s">
        <v>254</v>
      </c>
      <c r="G255" s="57">
        <v>1435</v>
      </c>
      <c r="H255" s="57">
        <v>7</v>
      </c>
      <c r="I255" s="57">
        <v>10</v>
      </c>
      <c r="J255" s="58">
        <v>7</v>
      </c>
      <c r="K255" s="62"/>
      <c r="L255" s="49"/>
      <c r="M255" s="49"/>
    </row>
    <row r="256" spans="2:13" ht="15" customHeight="1">
      <c r="B256" s="171"/>
      <c r="C256" s="194"/>
      <c r="D256" s="213"/>
      <c r="E256" s="169"/>
      <c r="F256" s="83" t="s">
        <v>255</v>
      </c>
      <c r="G256" s="57">
        <v>1412</v>
      </c>
      <c r="H256" s="57">
        <v>6</v>
      </c>
      <c r="I256" s="57">
        <v>10</v>
      </c>
      <c r="J256" s="58">
        <v>8</v>
      </c>
      <c r="K256" s="62"/>
      <c r="L256" s="49"/>
      <c r="M256" s="49"/>
    </row>
    <row r="257" spans="2:15" ht="15" customHeight="1">
      <c r="B257" s="171"/>
      <c r="C257" s="194"/>
      <c r="D257" s="214" t="s">
        <v>267</v>
      </c>
      <c r="E257" s="167" t="s">
        <v>266</v>
      </c>
      <c r="F257" s="81" t="s">
        <v>117</v>
      </c>
      <c r="G257" s="50">
        <v>29</v>
      </c>
      <c r="H257" s="100">
        <v>0.03</v>
      </c>
      <c r="I257" s="50">
        <v>2</v>
      </c>
      <c r="J257" s="51">
        <v>2</v>
      </c>
      <c r="K257" s="62"/>
      <c r="L257" s="49"/>
      <c r="M257" s="49"/>
    </row>
    <row r="258" spans="2:15" ht="15" customHeight="1">
      <c r="B258" s="171"/>
      <c r="C258" s="194"/>
      <c r="D258" s="212"/>
      <c r="E258" s="168"/>
      <c r="F258" s="82" t="s">
        <v>252</v>
      </c>
      <c r="G258" s="57">
        <v>24</v>
      </c>
      <c r="H258" s="101">
        <v>0.03</v>
      </c>
      <c r="I258" s="57">
        <v>2</v>
      </c>
      <c r="J258" s="58">
        <v>1</v>
      </c>
      <c r="K258" s="62"/>
      <c r="L258" s="49"/>
      <c r="M258" s="49"/>
    </row>
    <row r="259" spans="2:15" ht="15" customHeight="1">
      <c r="B259" s="171"/>
      <c r="C259" s="194"/>
      <c r="D259" s="212"/>
      <c r="E259" s="168"/>
      <c r="F259" s="82" t="s">
        <v>253</v>
      </c>
      <c r="G259" s="57">
        <v>23</v>
      </c>
      <c r="H259" s="101">
        <v>0.02</v>
      </c>
      <c r="I259" s="57">
        <v>1</v>
      </c>
      <c r="J259" s="58">
        <v>1</v>
      </c>
      <c r="K259" s="62"/>
      <c r="L259" s="49"/>
      <c r="M259" s="49"/>
    </row>
    <row r="260" spans="2:15" ht="15" customHeight="1">
      <c r="B260" s="171"/>
      <c r="C260" s="194"/>
      <c r="D260" s="212"/>
      <c r="E260" s="168"/>
      <c r="F260" s="82" t="s">
        <v>254</v>
      </c>
      <c r="G260" s="57" t="s">
        <v>51</v>
      </c>
      <c r="H260" s="57" t="s">
        <v>51</v>
      </c>
      <c r="I260" s="57" t="s">
        <v>51</v>
      </c>
      <c r="J260" s="58" t="s">
        <v>51</v>
      </c>
      <c r="K260" s="62"/>
      <c r="L260" s="49"/>
      <c r="M260" s="49"/>
    </row>
    <row r="261" spans="2:15" ht="15" customHeight="1">
      <c r="B261" s="171"/>
      <c r="C261" s="195"/>
      <c r="D261" s="213"/>
      <c r="E261" s="169"/>
      <c r="F261" s="83" t="s">
        <v>255</v>
      </c>
      <c r="G261" s="60" t="s">
        <v>51</v>
      </c>
      <c r="H261" s="60" t="s">
        <v>51</v>
      </c>
      <c r="I261" s="60" t="s">
        <v>51</v>
      </c>
      <c r="J261" s="61" t="s">
        <v>51</v>
      </c>
      <c r="K261" s="62"/>
      <c r="L261" s="49"/>
      <c r="M261" s="49"/>
    </row>
    <row r="262" spans="2:15" ht="15" customHeight="1">
      <c r="B262" s="171"/>
      <c r="C262" s="207" t="s">
        <v>268</v>
      </c>
      <c r="D262" s="174"/>
      <c r="E262" s="167" t="s">
        <v>269</v>
      </c>
      <c r="F262" s="81" t="s">
        <v>117</v>
      </c>
      <c r="G262" s="50">
        <v>614</v>
      </c>
      <c r="H262" s="50" t="s">
        <v>51</v>
      </c>
      <c r="I262" s="50">
        <v>393</v>
      </c>
      <c r="J262" s="51">
        <v>393</v>
      </c>
      <c r="K262" s="62"/>
      <c r="L262" s="49"/>
      <c r="M262" s="49"/>
    </row>
    <row r="263" spans="2:15" ht="15" customHeight="1">
      <c r="B263" s="171"/>
      <c r="C263" s="182"/>
      <c r="D263" s="176"/>
      <c r="E263" s="184"/>
      <c r="F263" s="82" t="s">
        <v>252</v>
      </c>
      <c r="G263" s="57">
        <v>682</v>
      </c>
      <c r="H263" s="57" t="s">
        <v>51</v>
      </c>
      <c r="I263" s="57">
        <v>393</v>
      </c>
      <c r="J263" s="58">
        <v>393</v>
      </c>
      <c r="K263" s="62"/>
      <c r="L263" s="49"/>
      <c r="M263" s="49"/>
      <c r="O263" s="103"/>
    </row>
    <row r="264" spans="2:15" ht="15" customHeight="1">
      <c r="B264" s="171"/>
      <c r="C264" s="182"/>
      <c r="D264" s="176"/>
      <c r="E264" s="184"/>
      <c r="F264" s="82" t="s">
        <v>253</v>
      </c>
      <c r="G264" s="57">
        <v>620</v>
      </c>
      <c r="H264" s="57" t="s">
        <v>51</v>
      </c>
      <c r="I264" s="57">
        <v>393</v>
      </c>
      <c r="J264" s="58">
        <v>393</v>
      </c>
      <c r="K264" s="62"/>
      <c r="L264" s="49"/>
      <c r="M264" s="49"/>
      <c r="O264" s="107"/>
    </row>
    <row r="265" spans="2:15" ht="15" customHeight="1">
      <c r="B265" s="171"/>
      <c r="C265" s="182"/>
      <c r="D265" s="176"/>
      <c r="E265" s="184"/>
      <c r="F265" s="82" t="s">
        <v>254</v>
      </c>
      <c r="G265" s="57">
        <v>636</v>
      </c>
      <c r="H265" s="57" t="s">
        <v>51</v>
      </c>
      <c r="I265" s="57">
        <v>360</v>
      </c>
      <c r="J265" s="58">
        <v>360</v>
      </c>
      <c r="K265" s="62"/>
      <c r="L265" s="49"/>
      <c r="M265" s="49"/>
    </row>
    <row r="266" spans="2:15" ht="15" customHeight="1">
      <c r="B266" s="171"/>
      <c r="C266" s="183"/>
      <c r="D266" s="178"/>
      <c r="E266" s="185"/>
      <c r="F266" s="83" t="s">
        <v>255</v>
      </c>
      <c r="G266" s="60">
        <v>656</v>
      </c>
      <c r="H266" s="60" t="s">
        <v>51</v>
      </c>
      <c r="I266" s="60">
        <v>350</v>
      </c>
      <c r="J266" s="61">
        <v>350</v>
      </c>
      <c r="K266" s="62"/>
      <c r="L266" s="49"/>
      <c r="M266" s="49"/>
    </row>
    <row r="267" spans="2:15" ht="15" customHeight="1">
      <c r="B267" s="170" t="s">
        <v>272</v>
      </c>
      <c r="C267" s="173" t="s">
        <v>52</v>
      </c>
      <c r="D267" s="174"/>
      <c r="E267" s="179" t="s">
        <v>270</v>
      </c>
      <c r="F267" s="81" t="s">
        <v>117</v>
      </c>
      <c r="G267" s="50">
        <v>13725</v>
      </c>
      <c r="H267" s="50">
        <v>5</v>
      </c>
      <c r="I267" s="50">
        <v>314</v>
      </c>
      <c r="J267" s="51">
        <v>290</v>
      </c>
      <c r="K267" s="62"/>
      <c r="L267" s="49"/>
      <c r="M267" s="49"/>
    </row>
    <row r="268" spans="2:15" ht="15" customHeight="1">
      <c r="B268" s="171"/>
      <c r="C268" s="175"/>
      <c r="D268" s="176"/>
      <c r="E268" s="168"/>
      <c r="F268" s="82" t="s">
        <v>252</v>
      </c>
      <c r="G268" s="57">
        <v>10126</v>
      </c>
      <c r="H268" s="57">
        <v>1</v>
      </c>
      <c r="I268" s="57">
        <v>314</v>
      </c>
      <c r="J268" s="58">
        <v>314</v>
      </c>
      <c r="K268" s="62"/>
      <c r="L268" s="49"/>
      <c r="M268" s="49"/>
    </row>
    <row r="269" spans="2:15" ht="15" customHeight="1">
      <c r="B269" s="171"/>
      <c r="C269" s="175"/>
      <c r="D269" s="176"/>
      <c r="E269" s="168"/>
      <c r="F269" s="82" t="s">
        <v>253</v>
      </c>
      <c r="G269" s="57">
        <v>12607</v>
      </c>
      <c r="H269" s="57">
        <v>16</v>
      </c>
      <c r="I269" s="57">
        <v>490</v>
      </c>
      <c r="J269" s="58">
        <v>490</v>
      </c>
      <c r="K269" s="62"/>
      <c r="L269" s="49"/>
      <c r="M269" s="49"/>
    </row>
    <row r="270" spans="2:15" ht="15" customHeight="1">
      <c r="B270" s="171"/>
      <c r="C270" s="175"/>
      <c r="D270" s="176"/>
      <c r="E270" s="168"/>
      <c r="F270" s="82" t="s">
        <v>254</v>
      </c>
      <c r="G270" s="57">
        <v>13348</v>
      </c>
      <c r="H270" s="57">
        <v>17</v>
      </c>
      <c r="I270" s="57">
        <v>594</v>
      </c>
      <c r="J270" s="58">
        <v>588</v>
      </c>
      <c r="K270" s="62"/>
      <c r="L270" s="49"/>
      <c r="M270" s="49"/>
    </row>
    <row r="271" spans="2:15" ht="15" customHeight="1">
      <c r="B271" s="171"/>
      <c r="C271" s="177"/>
      <c r="D271" s="178"/>
      <c r="E271" s="169"/>
      <c r="F271" s="83" t="s">
        <v>255</v>
      </c>
      <c r="G271" s="60">
        <v>13080</v>
      </c>
      <c r="H271" s="60">
        <v>20</v>
      </c>
      <c r="I271" s="60">
        <v>505</v>
      </c>
      <c r="J271" s="61">
        <v>505</v>
      </c>
      <c r="K271" s="62"/>
      <c r="L271" s="49"/>
      <c r="M271" s="49"/>
    </row>
    <row r="272" spans="2:15" ht="15" customHeight="1">
      <c r="B272" s="171"/>
      <c r="C272" s="175" t="s">
        <v>53</v>
      </c>
      <c r="D272" s="176"/>
      <c r="E272" s="180" t="s">
        <v>271</v>
      </c>
      <c r="F272" s="81" t="s">
        <v>117</v>
      </c>
      <c r="G272" s="50">
        <v>1135</v>
      </c>
      <c r="H272" s="50">
        <v>19</v>
      </c>
      <c r="I272" s="50">
        <v>247</v>
      </c>
      <c r="J272" s="51">
        <v>100</v>
      </c>
      <c r="K272" s="62"/>
      <c r="L272" s="49"/>
      <c r="M272" s="49"/>
    </row>
    <row r="273" spans="2:13" ht="15" customHeight="1">
      <c r="B273" s="171"/>
      <c r="C273" s="175"/>
      <c r="D273" s="176"/>
      <c r="E273" s="168"/>
      <c r="F273" s="82" t="s">
        <v>252</v>
      </c>
      <c r="G273" s="57">
        <v>959</v>
      </c>
      <c r="H273" s="57">
        <v>15</v>
      </c>
      <c r="I273" s="57">
        <v>199</v>
      </c>
      <c r="J273" s="58">
        <v>81</v>
      </c>
      <c r="K273" s="62"/>
      <c r="L273" s="49"/>
      <c r="M273" s="49"/>
    </row>
    <row r="274" spans="2:13" ht="15" customHeight="1">
      <c r="B274" s="171"/>
      <c r="C274" s="175"/>
      <c r="D274" s="176"/>
      <c r="E274" s="168"/>
      <c r="F274" s="82" t="s">
        <v>253</v>
      </c>
      <c r="G274" s="57">
        <v>1037</v>
      </c>
      <c r="H274" s="57">
        <v>22</v>
      </c>
      <c r="I274" s="57">
        <v>242</v>
      </c>
      <c r="J274" s="58">
        <v>81</v>
      </c>
      <c r="K274" s="62"/>
      <c r="L274" s="49"/>
      <c r="M274" s="49"/>
    </row>
    <row r="275" spans="2:13" ht="15" customHeight="1">
      <c r="B275" s="171"/>
      <c r="C275" s="175"/>
      <c r="D275" s="176"/>
      <c r="E275" s="168"/>
      <c r="F275" s="82" t="s">
        <v>254</v>
      </c>
      <c r="G275" s="57">
        <v>1344</v>
      </c>
      <c r="H275" s="57">
        <v>35</v>
      </c>
      <c r="I275" s="57">
        <v>191</v>
      </c>
      <c r="J275" s="58">
        <v>82</v>
      </c>
      <c r="K275" s="62"/>
      <c r="L275" s="49"/>
      <c r="M275" s="49"/>
    </row>
    <row r="276" spans="2:13" ht="15" customHeight="1">
      <c r="B276" s="171"/>
      <c r="C276" s="177"/>
      <c r="D276" s="178"/>
      <c r="E276" s="169"/>
      <c r="F276" s="83" t="s">
        <v>255</v>
      </c>
      <c r="G276" s="60">
        <v>1427</v>
      </c>
      <c r="H276" s="60">
        <v>44</v>
      </c>
      <c r="I276" s="60">
        <v>145</v>
      </c>
      <c r="J276" s="61">
        <v>80</v>
      </c>
      <c r="K276" s="62"/>
      <c r="L276" s="49"/>
      <c r="M276" s="49"/>
    </row>
    <row r="277" spans="2:13" ht="15" customHeight="1">
      <c r="B277" s="171"/>
      <c r="C277" s="173" t="s">
        <v>54</v>
      </c>
      <c r="D277" s="174"/>
      <c r="E277" s="167" t="s">
        <v>271</v>
      </c>
      <c r="F277" s="81" t="s">
        <v>117</v>
      </c>
      <c r="G277" s="50">
        <v>2019</v>
      </c>
      <c r="H277" s="50">
        <v>35</v>
      </c>
      <c r="I277" s="50">
        <v>507</v>
      </c>
      <c r="J277" s="51">
        <v>328</v>
      </c>
      <c r="K277" s="62"/>
      <c r="L277" s="49"/>
      <c r="M277" s="49"/>
    </row>
    <row r="278" spans="2:13" ht="15" customHeight="1">
      <c r="B278" s="171"/>
      <c r="C278" s="175"/>
      <c r="D278" s="176"/>
      <c r="E278" s="168"/>
      <c r="F278" s="82" t="s">
        <v>252</v>
      </c>
      <c r="G278" s="57">
        <v>3286</v>
      </c>
      <c r="H278" s="57">
        <v>35</v>
      </c>
      <c r="I278" s="57">
        <v>683</v>
      </c>
      <c r="J278" s="58">
        <v>469</v>
      </c>
      <c r="K278" s="62"/>
      <c r="L278" s="49"/>
      <c r="M278" s="49"/>
    </row>
    <row r="279" spans="2:13" ht="15" customHeight="1">
      <c r="B279" s="171"/>
      <c r="C279" s="175"/>
      <c r="D279" s="176"/>
      <c r="E279" s="168"/>
      <c r="F279" s="82" t="s">
        <v>253</v>
      </c>
      <c r="G279" s="57">
        <v>4677</v>
      </c>
      <c r="H279" s="57">
        <v>33</v>
      </c>
      <c r="I279" s="57">
        <v>892</v>
      </c>
      <c r="J279" s="58">
        <v>533</v>
      </c>
      <c r="K279" s="62"/>
      <c r="L279" s="49"/>
      <c r="M279" s="49"/>
    </row>
    <row r="280" spans="2:13" ht="15" customHeight="1">
      <c r="B280" s="171"/>
      <c r="C280" s="175"/>
      <c r="D280" s="176"/>
      <c r="E280" s="168"/>
      <c r="F280" s="82" t="s">
        <v>254</v>
      </c>
      <c r="G280" s="57">
        <v>6388</v>
      </c>
      <c r="H280" s="57">
        <v>28</v>
      </c>
      <c r="I280" s="57">
        <v>795</v>
      </c>
      <c r="J280" s="58">
        <v>482</v>
      </c>
      <c r="K280" s="62"/>
      <c r="L280" s="49"/>
      <c r="M280" s="49"/>
    </row>
    <row r="281" spans="2:13" ht="15" customHeight="1">
      <c r="B281" s="172"/>
      <c r="C281" s="177"/>
      <c r="D281" s="178"/>
      <c r="E281" s="169"/>
      <c r="F281" s="83" t="s">
        <v>255</v>
      </c>
      <c r="G281" s="60">
        <v>7840</v>
      </c>
      <c r="H281" s="60">
        <v>26</v>
      </c>
      <c r="I281" s="60">
        <v>833</v>
      </c>
      <c r="J281" s="61">
        <v>527</v>
      </c>
      <c r="K281" s="62"/>
      <c r="L281" s="49"/>
      <c r="M281" s="49"/>
    </row>
    <row r="282" spans="2:13" ht="15" customHeight="1">
      <c r="B282" s="170" t="s">
        <v>273</v>
      </c>
      <c r="C282" s="173" t="s">
        <v>55</v>
      </c>
      <c r="D282" s="174"/>
      <c r="E282" s="167" t="s">
        <v>274</v>
      </c>
      <c r="F282" s="81" t="s">
        <v>117</v>
      </c>
      <c r="G282" s="50">
        <v>2838</v>
      </c>
      <c r="H282" s="50">
        <v>23</v>
      </c>
      <c r="I282" s="50">
        <v>249</v>
      </c>
      <c r="J282" s="51">
        <v>249</v>
      </c>
      <c r="K282" s="62"/>
      <c r="L282" s="49"/>
      <c r="M282" s="49"/>
    </row>
    <row r="283" spans="2:13" ht="15" customHeight="1">
      <c r="B283" s="171"/>
      <c r="C283" s="175"/>
      <c r="D283" s="176"/>
      <c r="E283" s="184"/>
      <c r="F283" s="82" t="s">
        <v>252</v>
      </c>
      <c r="G283" s="57">
        <v>2440</v>
      </c>
      <c r="H283" s="57">
        <v>15</v>
      </c>
      <c r="I283" s="57">
        <v>319</v>
      </c>
      <c r="J283" s="58">
        <v>319</v>
      </c>
      <c r="K283" s="62"/>
      <c r="L283" s="49"/>
      <c r="M283" s="49"/>
    </row>
    <row r="284" spans="2:13" ht="15" customHeight="1">
      <c r="B284" s="171"/>
      <c r="C284" s="175"/>
      <c r="D284" s="176"/>
      <c r="E284" s="184"/>
      <c r="F284" s="82" t="s">
        <v>253</v>
      </c>
      <c r="G284" s="57">
        <v>1142</v>
      </c>
      <c r="H284" s="57">
        <v>15</v>
      </c>
      <c r="I284" s="57">
        <v>345</v>
      </c>
      <c r="J284" s="58">
        <v>345</v>
      </c>
      <c r="K284" s="62"/>
      <c r="L284" s="49"/>
      <c r="M284" s="49"/>
    </row>
    <row r="285" spans="2:13" ht="15" customHeight="1">
      <c r="B285" s="171"/>
      <c r="C285" s="175"/>
      <c r="D285" s="176"/>
      <c r="E285" s="184"/>
      <c r="F285" s="82" t="s">
        <v>254</v>
      </c>
      <c r="G285" s="57">
        <v>587</v>
      </c>
      <c r="H285" s="57">
        <v>15</v>
      </c>
      <c r="I285" s="57">
        <v>318</v>
      </c>
      <c r="J285" s="58">
        <v>318</v>
      </c>
      <c r="K285" s="62"/>
      <c r="L285" s="49"/>
      <c r="M285" s="49"/>
    </row>
    <row r="286" spans="2:13" ht="15" customHeight="1">
      <c r="B286" s="171"/>
      <c r="C286" s="177"/>
      <c r="D286" s="178"/>
      <c r="E286" s="185"/>
      <c r="F286" s="83" t="s">
        <v>255</v>
      </c>
      <c r="G286" s="60">
        <v>603</v>
      </c>
      <c r="H286" s="60">
        <v>13</v>
      </c>
      <c r="I286" s="60">
        <v>313</v>
      </c>
      <c r="J286" s="61">
        <v>313</v>
      </c>
      <c r="K286" s="62"/>
      <c r="L286" s="49"/>
      <c r="M286" s="49"/>
    </row>
    <row r="287" spans="2:13" ht="15" customHeight="1">
      <c r="B287" s="171"/>
      <c r="C287" s="173" t="s">
        <v>56</v>
      </c>
      <c r="D287" s="174"/>
      <c r="E287" s="167" t="s">
        <v>275</v>
      </c>
      <c r="F287" s="81" t="s">
        <v>117</v>
      </c>
      <c r="G287" s="50">
        <v>735</v>
      </c>
      <c r="H287" s="50">
        <v>2</v>
      </c>
      <c r="I287" s="50">
        <v>18</v>
      </c>
      <c r="J287" s="51">
        <v>0</v>
      </c>
      <c r="K287" s="62"/>
      <c r="L287" s="49"/>
      <c r="M287" s="49"/>
    </row>
    <row r="288" spans="2:13" ht="15" customHeight="1">
      <c r="B288" s="171"/>
      <c r="C288" s="175"/>
      <c r="D288" s="176"/>
      <c r="E288" s="168"/>
      <c r="F288" s="82" t="s">
        <v>252</v>
      </c>
      <c r="G288" s="57">
        <v>763</v>
      </c>
      <c r="H288" s="57">
        <v>1</v>
      </c>
      <c r="I288" s="57">
        <v>15</v>
      </c>
      <c r="J288" s="58">
        <v>0</v>
      </c>
      <c r="K288" s="62"/>
      <c r="L288" s="49"/>
      <c r="M288" s="49"/>
    </row>
    <row r="289" spans="2:14" ht="15" customHeight="1">
      <c r="B289" s="171"/>
      <c r="C289" s="175"/>
      <c r="D289" s="176"/>
      <c r="E289" s="168"/>
      <c r="F289" s="82" t="s">
        <v>253</v>
      </c>
      <c r="G289" s="57">
        <v>648</v>
      </c>
      <c r="H289" s="57">
        <v>1</v>
      </c>
      <c r="I289" s="57">
        <v>18</v>
      </c>
      <c r="J289" s="58">
        <v>0</v>
      </c>
      <c r="K289" s="62"/>
      <c r="L289" s="49"/>
      <c r="M289" s="49"/>
      <c r="N289" s="103"/>
    </row>
    <row r="290" spans="2:14" ht="15" customHeight="1">
      <c r="B290" s="171"/>
      <c r="C290" s="175"/>
      <c r="D290" s="176"/>
      <c r="E290" s="168"/>
      <c r="F290" s="82" t="s">
        <v>254</v>
      </c>
      <c r="G290" s="57">
        <v>735</v>
      </c>
      <c r="H290" s="57">
        <v>1</v>
      </c>
      <c r="I290" s="57">
        <v>15</v>
      </c>
      <c r="J290" s="58">
        <v>0</v>
      </c>
      <c r="K290" s="62"/>
      <c r="L290" s="49"/>
      <c r="M290" s="49"/>
    </row>
    <row r="291" spans="2:14" ht="15" customHeight="1">
      <c r="B291" s="171"/>
      <c r="C291" s="177"/>
      <c r="D291" s="178"/>
      <c r="E291" s="169"/>
      <c r="F291" s="83" t="s">
        <v>255</v>
      </c>
      <c r="G291" s="60">
        <v>703</v>
      </c>
      <c r="H291" s="60">
        <v>1</v>
      </c>
      <c r="I291" s="60">
        <v>15</v>
      </c>
      <c r="J291" s="61">
        <v>0</v>
      </c>
      <c r="K291" s="62"/>
      <c r="L291" s="49"/>
      <c r="M291" s="49"/>
    </row>
    <row r="292" spans="2:14" ht="15" customHeight="1">
      <c r="B292" s="171"/>
      <c r="C292" s="173" t="s">
        <v>57</v>
      </c>
      <c r="D292" s="174"/>
      <c r="E292" s="167" t="s">
        <v>276</v>
      </c>
      <c r="F292" s="81" t="s">
        <v>117</v>
      </c>
      <c r="G292" s="50">
        <v>2828</v>
      </c>
      <c r="H292" s="50">
        <v>18</v>
      </c>
      <c r="I292" s="50">
        <v>218</v>
      </c>
      <c r="J292" s="51">
        <v>159</v>
      </c>
      <c r="K292" s="63"/>
      <c r="L292" s="49"/>
      <c r="M292" s="49"/>
    </row>
    <row r="293" spans="2:14" ht="15" customHeight="1">
      <c r="B293" s="171"/>
      <c r="C293" s="175"/>
      <c r="D293" s="176"/>
      <c r="E293" s="168"/>
      <c r="F293" s="82" t="s">
        <v>252</v>
      </c>
      <c r="G293" s="57">
        <v>912</v>
      </c>
      <c r="H293" s="57">
        <v>25</v>
      </c>
      <c r="I293" s="57">
        <v>324</v>
      </c>
      <c r="J293" s="58">
        <v>273</v>
      </c>
      <c r="K293" s="63"/>
      <c r="L293" s="49"/>
      <c r="M293" s="49"/>
    </row>
    <row r="294" spans="2:14" ht="15" customHeight="1">
      <c r="B294" s="171"/>
      <c r="C294" s="175"/>
      <c r="D294" s="176"/>
      <c r="E294" s="168"/>
      <c r="F294" s="82" t="s">
        <v>253</v>
      </c>
      <c r="G294" s="57">
        <v>904</v>
      </c>
      <c r="H294" s="57">
        <v>24</v>
      </c>
      <c r="I294" s="57">
        <v>384</v>
      </c>
      <c r="J294" s="58">
        <v>303</v>
      </c>
      <c r="K294" s="63"/>
      <c r="L294" s="49"/>
      <c r="M294" s="49"/>
    </row>
    <row r="295" spans="2:14" ht="15" customHeight="1">
      <c r="B295" s="171"/>
      <c r="C295" s="175"/>
      <c r="D295" s="176"/>
      <c r="E295" s="168"/>
      <c r="F295" s="82" t="s">
        <v>254</v>
      </c>
      <c r="G295" s="57">
        <v>859</v>
      </c>
      <c r="H295" s="57">
        <v>27</v>
      </c>
      <c r="I295" s="57">
        <v>374</v>
      </c>
      <c r="J295" s="58">
        <v>328</v>
      </c>
      <c r="K295" s="63"/>
      <c r="L295" s="49"/>
      <c r="M295" s="49"/>
    </row>
    <row r="296" spans="2:14" ht="15" customHeight="1">
      <c r="B296" s="171"/>
      <c r="C296" s="177"/>
      <c r="D296" s="178"/>
      <c r="E296" s="169"/>
      <c r="F296" s="83" t="s">
        <v>255</v>
      </c>
      <c r="G296" s="60">
        <v>954</v>
      </c>
      <c r="H296" s="60">
        <v>27</v>
      </c>
      <c r="I296" s="60">
        <v>381</v>
      </c>
      <c r="J296" s="61">
        <v>342</v>
      </c>
      <c r="K296" s="63"/>
      <c r="L296" s="49"/>
      <c r="M296" s="49"/>
    </row>
    <row r="297" spans="2:14" ht="15" customHeight="1">
      <c r="B297" s="171"/>
      <c r="C297" s="181" t="s">
        <v>58</v>
      </c>
      <c r="D297" s="174"/>
      <c r="E297" s="167" t="s">
        <v>277</v>
      </c>
      <c r="F297" s="81" t="s">
        <v>117</v>
      </c>
      <c r="G297" s="50">
        <v>62</v>
      </c>
      <c r="H297" s="50">
        <v>2</v>
      </c>
      <c r="I297" s="50">
        <v>53</v>
      </c>
      <c r="J297" s="51">
        <v>28</v>
      </c>
      <c r="K297" s="62"/>
      <c r="L297" s="49"/>
      <c r="M297" s="49"/>
    </row>
    <row r="298" spans="2:14" ht="15" customHeight="1">
      <c r="B298" s="171"/>
      <c r="C298" s="182"/>
      <c r="D298" s="176"/>
      <c r="E298" s="168"/>
      <c r="F298" s="82" t="s">
        <v>252</v>
      </c>
      <c r="G298" s="57">
        <v>42</v>
      </c>
      <c r="H298" s="57">
        <v>2</v>
      </c>
      <c r="I298" s="57">
        <v>106</v>
      </c>
      <c r="J298" s="58">
        <v>74</v>
      </c>
      <c r="K298" s="62"/>
      <c r="L298" s="49"/>
      <c r="M298" s="49"/>
    </row>
    <row r="299" spans="2:14" ht="15" customHeight="1">
      <c r="B299" s="171"/>
      <c r="C299" s="182"/>
      <c r="D299" s="176"/>
      <c r="E299" s="168"/>
      <c r="F299" s="82" t="s">
        <v>253</v>
      </c>
      <c r="G299" s="57">
        <v>42</v>
      </c>
      <c r="H299" s="57">
        <v>2</v>
      </c>
      <c r="I299" s="57">
        <v>107</v>
      </c>
      <c r="J299" s="58">
        <v>75</v>
      </c>
      <c r="K299" s="62"/>
      <c r="L299" s="49"/>
      <c r="M299" s="49"/>
    </row>
    <row r="300" spans="2:14" ht="15" customHeight="1">
      <c r="B300" s="171"/>
      <c r="C300" s="182"/>
      <c r="D300" s="176"/>
      <c r="E300" s="168"/>
      <c r="F300" s="82" t="s">
        <v>254</v>
      </c>
      <c r="G300" s="57">
        <v>42</v>
      </c>
      <c r="H300" s="57">
        <v>2</v>
      </c>
      <c r="I300" s="57">
        <v>107</v>
      </c>
      <c r="J300" s="58">
        <v>75</v>
      </c>
      <c r="K300" s="62"/>
      <c r="L300" s="49"/>
      <c r="M300" s="49"/>
    </row>
    <row r="301" spans="2:14" ht="15" customHeight="1">
      <c r="B301" s="172"/>
      <c r="C301" s="183"/>
      <c r="D301" s="178"/>
      <c r="E301" s="169"/>
      <c r="F301" s="83" t="s">
        <v>255</v>
      </c>
      <c r="G301" s="60">
        <v>54</v>
      </c>
      <c r="H301" s="60">
        <v>3</v>
      </c>
      <c r="I301" s="60">
        <v>122</v>
      </c>
      <c r="J301" s="61">
        <v>52</v>
      </c>
      <c r="K301" s="62"/>
      <c r="L301" s="49"/>
      <c r="M301" s="49"/>
    </row>
    <row r="302" spans="2:14" ht="15" customHeight="1">
      <c r="B302" s="186" t="s">
        <v>278</v>
      </c>
      <c r="C302" s="181" t="s">
        <v>59</v>
      </c>
      <c r="D302" s="174"/>
      <c r="E302" s="167" t="s">
        <v>279</v>
      </c>
      <c r="F302" s="81" t="s">
        <v>117</v>
      </c>
      <c r="G302" s="50">
        <v>336</v>
      </c>
      <c r="H302" s="50">
        <v>2</v>
      </c>
      <c r="I302" s="50">
        <v>78</v>
      </c>
      <c r="J302" s="51">
        <v>74</v>
      </c>
      <c r="K302" s="62"/>
      <c r="L302" s="49"/>
      <c r="M302" s="49"/>
    </row>
    <row r="303" spans="2:14" ht="15" customHeight="1">
      <c r="B303" s="187"/>
      <c r="C303" s="182"/>
      <c r="D303" s="176"/>
      <c r="E303" s="168"/>
      <c r="F303" s="82" t="s">
        <v>252</v>
      </c>
      <c r="G303" s="57">
        <v>331</v>
      </c>
      <c r="H303" s="57">
        <v>3</v>
      </c>
      <c r="I303" s="57">
        <v>79</v>
      </c>
      <c r="J303" s="58">
        <v>75</v>
      </c>
      <c r="K303" s="62"/>
      <c r="L303" s="49"/>
      <c r="M303" s="49"/>
    </row>
    <row r="304" spans="2:14" ht="15" customHeight="1">
      <c r="B304" s="187"/>
      <c r="C304" s="182"/>
      <c r="D304" s="176"/>
      <c r="E304" s="168"/>
      <c r="F304" s="82" t="s">
        <v>253</v>
      </c>
      <c r="G304" s="57">
        <v>336</v>
      </c>
      <c r="H304" s="57">
        <v>3</v>
      </c>
      <c r="I304" s="57">
        <v>113</v>
      </c>
      <c r="J304" s="58">
        <v>107</v>
      </c>
      <c r="K304" s="62"/>
      <c r="L304" s="49"/>
      <c r="M304" s="49"/>
    </row>
    <row r="305" spans="2:13" ht="15" customHeight="1">
      <c r="B305" s="187"/>
      <c r="C305" s="182"/>
      <c r="D305" s="176"/>
      <c r="E305" s="168"/>
      <c r="F305" s="82" t="s">
        <v>254</v>
      </c>
      <c r="G305" s="57">
        <v>318</v>
      </c>
      <c r="H305" s="57">
        <v>3</v>
      </c>
      <c r="I305" s="57">
        <v>107</v>
      </c>
      <c r="J305" s="58">
        <v>102</v>
      </c>
      <c r="K305" s="62"/>
      <c r="L305" s="49"/>
      <c r="M305" s="49"/>
    </row>
    <row r="306" spans="2:13" ht="15" customHeight="1">
      <c r="B306" s="187"/>
      <c r="C306" s="183"/>
      <c r="D306" s="178"/>
      <c r="E306" s="169"/>
      <c r="F306" s="83" t="s">
        <v>255</v>
      </c>
      <c r="G306" s="60">
        <v>266</v>
      </c>
      <c r="H306" s="60">
        <v>3</v>
      </c>
      <c r="I306" s="60">
        <v>93</v>
      </c>
      <c r="J306" s="61">
        <v>88</v>
      </c>
      <c r="K306" s="62"/>
      <c r="L306" s="49"/>
      <c r="M306" s="49"/>
    </row>
    <row r="307" spans="2:13" ht="15" customHeight="1">
      <c r="B307" s="187"/>
      <c r="C307" s="181" t="s">
        <v>60</v>
      </c>
      <c r="D307" s="174"/>
      <c r="E307" s="167" t="s">
        <v>280</v>
      </c>
      <c r="F307" s="81" t="s">
        <v>117</v>
      </c>
      <c r="G307" s="50">
        <v>475</v>
      </c>
      <c r="H307" s="50">
        <v>1</v>
      </c>
      <c r="I307" s="50">
        <v>16</v>
      </c>
      <c r="J307" s="51">
        <v>5</v>
      </c>
      <c r="K307" s="62"/>
      <c r="L307" s="49"/>
      <c r="M307" s="49"/>
    </row>
    <row r="308" spans="2:13" ht="15" customHeight="1">
      <c r="B308" s="187"/>
      <c r="C308" s="182"/>
      <c r="D308" s="176"/>
      <c r="E308" s="168"/>
      <c r="F308" s="82" t="s">
        <v>252</v>
      </c>
      <c r="G308" s="57">
        <v>290</v>
      </c>
      <c r="H308" s="57">
        <v>1</v>
      </c>
      <c r="I308" s="57">
        <v>20</v>
      </c>
      <c r="J308" s="58">
        <v>7</v>
      </c>
      <c r="K308" s="62"/>
      <c r="L308" s="49"/>
      <c r="M308" s="49"/>
    </row>
    <row r="309" spans="2:13" ht="15" customHeight="1">
      <c r="B309" s="187"/>
      <c r="C309" s="182"/>
      <c r="D309" s="176"/>
      <c r="E309" s="168"/>
      <c r="F309" s="82" t="s">
        <v>253</v>
      </c>
      <c r="G309" s="57">
        <v>244</v>
      </c>
      <c r="H309" s="57">
        <v>1</v>
      </c>
      <c r="I309" s="57">
        <v>10</v>
      </c>
      <c r="J309" s="58">
        <v>5</v>
      </c>
      <c r="K309" s="62"/>
      <c r="L309" s="49"/>
      <c r="M309" s="49"/>
    </row>
    <row r="310" spans="2:13" ht="15" customHeight="1">
      <c r="B310" s="187"/>
      <c r="C310" s="182"/>
      <c r="D310" s="176"/>
      <c r="E310" s="168"/>
      <c r="F310" s="82" t="s">
        <v>254</v>
      </c>
      <c r="G310" s="57">
        <v>214</v>
      </c>
      <c r="H310" s="57">
        <v>1</v>
      </c>
      <c r="I310" s="57">
        <v>12</v>
      </c>
      <c r="J310" s="58">
        <v>8</v>
      </c>
      <c r="K310" s="62"/>
      <c r="L310" s="49"/>
      <c r="M310" s="49"/>
    </row>
    <row r="311" spans="2:13" ht="15" customHeight="1">
      <c r="B311" s="187"/>
      <c r="C311" s="183"/>
      <c r="D311" s="178"/>
      <c r="E311" s="169"/>
      <c r="F311" s="83" t="s">
        <v>255</v>
      </c>
      <c r="G311" s="60">
        <v>363</v>
      </c>
      <c r="H311" s="60">
        <v>1</v>
      </c>
      <c r="I311" s="60">
        <v>15</v>
      </c>
      <c r="J311" s="61">
        <v>15</v>
      </c>
      <c r="K311" s="62"/>
      <c r="L311" s="49"/>
      <c r="M311" s="49"/>
    </row>
    <row r="312" spans="2:13" ht="15" customHeight="1">
      <c r="B312" s="187"/>
      <c r="C312" s="181" t="s">
        <v>61</v>
      </c>
      <c r="D312" s="174"/>
      <c r="E312" s="167" t="s">
        <v>281</v>
      </c>
      <c r="F312" s="81" t="s">
        <v>117</v>
      </c>
      <c r="G312" s="50">
        <v>7202</v>
      </c>
      <c r="H312" s="50">
        <v>56</v>
      </c>
      <c r="I312" s="50">
        <v>448</v>
      </c>
      <c r="J312" s="51">
        <v>307</v>
      </c>
      <c r="K312" s="62"/>
      <c r="L312" s="49"/>
      <c r="M312" s="49"/>
    </row>
    <row r="313" spans="2:13" ht="15" customHeight="1">
      <c r="B313" s="187"/>
      <c r="C313" s="182"/>
      <c r="D313" s="176"/>
      <c r="E313" s="168"/>
      <c r="F313" s="82" t="s">
        <v>252</v>
      </c>
      <c r="G313" s="57">
        <v>16087</v>
      </c>
      <c r="H313" s="57">
        <v>140</v>
      </c>
      <c r="I313" s="57">
        <v>738</v>
      </c>
      <c r="J313" s="58">
        <v>385</v>
      </c>
      <c r="K313" s="62"/>
      <c r="L313" s="49"/>
      <c r="M313" s="49"/>
    </row>
    <row r="314" spans="2:13" ht="15" customHeight="1">
      <c r="B314" s="187"/>
      <c r="C314" s="182"/>
      <c r="D314" s="176"/>
      <c r="E314" s="168"/>
      <c r="F314" s="82" t="s">
        <v>253</v>
      </c>
      <c r="G314" s="57">
        <v>23707</v>
      </c>
      <c r="H314" s="57">
        <v>223</v>
      </c>
      <c r="I314" s="57">
        <v>1174</v>
      </c>
      <c r="J314" s="58">
        <v>454</v>
      </c>
      <c r="K314" s="62"/>
      <c r="L314" s="49"/>
      <c r="M314" s="49"/>
    </row>
    <row r="315" spans="2:13" ht="15" customHeight="1">
      <c r="B315" s="187"/>
      <c r="C315" s="182"/>
      <c r="D315" s="176"/>
      <c r="E315" s="168"/>
      <c r="F315" s="82" t="s">
        <v>254</v>
      </c>
      <c r="G315" s="57">
        <v>15983</v>
      </c>
      <c r="H315" s="57">
        <v>207</v>
      </c>
      <c r="I315" s="57">
        <v>1115</v>
      </c>
      <c r="J315" s="58">
        <v>551</v>
      </c>
      <c r="K315" s="62"/>
      <c r="L315" s="49"/>
      <c r="M315" s="49"/>
    </row>
    <row r="316" spans="2:13" ht="15" customHeight="1">
      <c r="B316" s="187"/>
      <c r="C316" s="183"/>
      <c r="D316" s="178"/>
      <c r="E316" s="169"/>
      <c r="F316" s="83" t="s">
        <v>255</v>
      </c>
      <c r="G316" s="60">
        <v>8344</v>
      </c>
      <c r="H316" s="60">
        <v>170</v>
      </c>
      <c r="I316" s="60">
        <v>1045</v>
      </c>
      <c r="J316" s="61">
        <v>570</v>
      </c>
      <c r="K316" s="62"/>
      <c r="L316" s="49"/>
      <c r="M316" s="49"/>
    </row>
    <row r="317" spans="2:13" ht="15" customHeight="1">
      <c r="B317" s="187"/>
      <c r="C317" s="182" t="s">
        <v>62</v>
      </c>
      <c r="D317" s="176"/>
      <c r="E317" s="168" t="s">
        <v>282</v>
      </c>
      <c r="F317" s="81" t="s">
        <v>117</v>
      </c>
      <c r="G317" s="50">
        <v>299</v>
      </c>
      <c r="H317" s="50">
        <v>1</v>
      </c>
      <c r="I317" s="50">
        <v>54</v>
      </c>
      <c r="J317" s="51">
        <v>22</v>
      </c>
      <c r="K317" s="62"/>
      <c r="L317" s="49"/>
      <c r="M317" s="49"/>
    </row>
    <row r="318" spans="2:13" ht="15" customHeight="1">
      <c r="B318" s="187"/>
      <c r="C318" s="182"/>
      <c r="D318" s="176"/>
      <c r="E318" s="168"/>
      <c r="F318" s="82" t="s">
        <v>252</v>
      </c>
      <c r="G318" s="57">
        <v>294</v>
      </c>
      <c r="H318" s="57">
        <v>1</v>
      </c>
      <c r="I318" s="57">
        <v>45</v>
      </c>
      <c r="J318" s="58">
        <v>18</v>
      </c>
      <c r="K318" s="62"/>
      <c r="L318" s="49"/>
      <c r="M318" s="49"/>
    </row>
    <row r="319" spans="2:13" ht="15" customHeight="1">
      <c r="B319" s="187"/>
      <c r="C319" s="182"/>
      <c r="D319" s="176"/>
      <c r="E319" s="168"/>
      <c r="F319" s="82" t="s">
        <v>253</v>
      </c>
      <c r="G319" s="57">
        <v>328</v>
      </c>
      <c r="H319" s="57">
        <v>2</v>
      </c>
      <c r="I319" s="57">
        <v>61</v>
      </c>
      <c r="J319" s="58">
        <v>32</v>
      </c>
      <c r="K319" s="62"/>
      <c r="L319" s="49"/>
      <c r="M319" s="49"/>
    </row>
    <row r="320" spans="2:13" ht="15" customHeight="1">
      <c r="B320" s="187"/>
      <c r="C320" s="182"/>
      <c r="D320" s="176"/>
      <c r="E320" s="168"/>
      <c r="F320" s="82" t="s">
        <v>254</v>
      </c>
      <c r="G320" s="57">
        <v>330</v>
      </c>
      <c r="H320" s="57">
        <v>2</v>
      </c>
      <c r="I320" s="57">
        <v>70</v>
      </c>
      <c r="J320" s="58">
        <v>35</v>
      </c>
      <c r="K320" s="62"/>
      <c r="L320" s="49"/>
      <c r="M320" s="49"/>
    </row>
    <row r="321" spans="2:18" ht="15" customHeight="1">
      <c r="B321" s="188"/>
      <c r="C321" s="183"/>
      <c r="D321" s="178"/>
      <c r="E321" s="169"/>
      <c r="F321" s="83" t="s">
        <v>255</v>
      </c>
      <c r="G321" s="60">
        <v>339</v>
      </c>
      <c r="H321" s="60">
        <v>2</v>
      </c>
      <c r="I321" s="60">
        <v>74</v>
      </c>
      <c r="J321" s="61">
        <v>41</v>
      </c>
      <c r="K321" s="62"/>
      <c r="L321" s="49"/>
      <c r="M321" s="49"/>
    </row>
    <row r="322" spans="2:18" ht="12.75" customHeight="1">
      <c r="B322" s="251" t="s">
        <v>283</v>
      </c>
      <c r="C322" s="251"/>
      <c r="D322" s="251"/>
      <c r="E322" s="251"/>
      <c r="F322" s="251"/>
      <c r="G322" s="251"/>
      <c r="H322" s="251"/>
      <c r="I322" s="251"/>
      <c r="J322" s="251"/>
      <c r="K322" s="77"/>
      <c r="L322" s="62"/>
      <c r="M322" s="64"/>
    </row>
    <row r="323" spans="2:18" ht="12.95" customHeight="1">
      <c r="B323" s="250" t="s">
        <v>284</v>
      </c>
      <c r="C323" s="250"/>
      <c r="D323" s="250"/>
      <c r="E323" s="250"/>
      <c r="F323" s="250"/>
      <c r="G323" s="250"/>
      <c r="H323" s="250"/>
      <c r="I323" s="250"/>
      <c r="J323" s="250"/>
      <c r="K323" s="62"/>
      <c r="L323" s="62"/>
      <c r="M323" s="103"/>
    </row>
    <row r="324" spans="2:18" ht="12.95" customHeight="1">
      <c r="B324" s="114" t="s">
        <v>285</v>
      </c>
      <c r="C324" s="114"/>
      <c r="D324" s="114"/>
      <c r="E324" s="114"/>
      <c r="F324" s="114"/>
      <c r="G324" s="114"/>
      <c r="H324" s="114"/>
      <c r="I324" s="114"/>
      <c r="J324" s="114"/>
      <c r="K324" s="116"/>
      <c r="L324" s="116"/>
      <c r="M324" s="103"/>
    </row>
    <row r="325" spans="2:18" ht="12.95" customHeight="1">
      <c r="B325" s="114" t="s">
        <v>286</v>
      </c>
      <c r="C325" s="114"/>
      <c r="D325" s="114"/>
      <c r="E325" s="114"/>
      <c r="F325" s="114"/>
      <c r="G325" s="114"/>
      <c r="H325" s="114"/>
      <c r="I325" s="114"/>
      <c r="J325" s="114"/>
      <c r="K325" s="116"/>
      <c r="L325" s="116"/>
      <c r="M325" s="103"/>
    </row>
    <row r="326" spans="2:18" ht="15" customHeight="1">
      <c r="B326" s="49"/>
      <c r="C326" s="54"/>
      <c r="D326" s="65"/>
      <c r="E326" s="65"/>
      <c r="F326" s="3"/>
      <c r="G326" s="3"/>
      <c r="H326" s="3"/>
      <c r="I326" s="3"/>
      <c r="J326" s="3"/>
      <c r="K326" s="49"/>
      <c r="L326" s="49"/>
      <c r="M326" s="49"/>
    </row>
    <row r="327" spans="2:18" ht="15" customHeight="1">
      <c r="B327" s="235" t="s">
        <v>287</v>
      </c>
      <c r="C327" s="236"/>
      <c r="D327" s="236"/>
      <c r="E327" s="236"/>
      <c r="F327" s="65"/>
      <c r="G327" s="65"/>
      <c r="H327" s="65"/>
      <c r="I327" s="65"/>
      <c r="J327" s="65"/>
      <c r="K327" s="49"/>
      <c r="L327" s="49"/>
      <c r="M327" s="66"/>
    </row>
    <row r="328" spans="2:18" ht="15" customHeight="1">
      <c r="B328" s="153" t="s">
        <v>315</v>
      </c>
      <c r="C328" s="154"/>
      <c r="D328" s="138" t="s">
        <v>255</v>
      </c>
      <c r="E328" s="139"/>
      <c r="F328" s="138" t="s">
        <v>254</v>
      </c>
      <c r="G328" s="139"/>
      <c r="H328" s="138" t="s">
        <v>253</v>
      </c>
      <c r="I328" s="139"/>
      <c r="J328" s="138" t="s">
        <v>252</v>
      </c>
      <c r="K328" s="139"/>
      <c r="L328" s="138" t="s">
        <v>117</v>
      </c>
      <c r="M328" s="140"/>
    </row>
    <row r="329" spans="2:18" ht="15" customHeight="1">
      <c r="B329" s="155"/>
      <c r="C329" s="156"/>
      <c r="D329" s="126" t="s">
        <v>310</v>
      </c>
      <c r="E329" s="125" t="s">
        <v>311</v>
      </c>
      <c r="F329" s="126" t="s">
        <v>310</v>
      </c>
      <c r="G329" s="125" t="s">
        <v>311</v>
      </c>
      <c r="H329" s="126" t="s">
        <v>310</v>
      </c>
      <c r="I329" s="125" t="s">
        <v>311</v>
      </c>
      <c r="J329" s="126" t="s">
        <v>310</v>
      </c>
      <c r="K329" s="125" t="s">
        <v>311</v>
      </c>
      <c r="L329" s="126" t="s">
        <v>310</v>
      </c>
      <c r="M329" s="125" t="s">
        <v>311</v>
      </c>
    </row>
    <row r="330" spans="2:18" ht="15" customHeight="1">
      <c r="B330" s="135" t="s">
        <v>316</v>
      </c>
      <c r="C330" s="130"/>
      <c r="D330" s="29">
        <v>184</v>
      </c>
      <c r="E330" s="29">
        <v>263</v>
      </c>
      <c r="F330" s="29">
        <v>104</v>
      </c>
      <c r="G330" s="29">
        <v>236</v>
      </c>
      <c r="H330" s="29">
        <v>292</v>
      </c>
      <c r="I330" s="29">
        <v>376</v>
      </c>
      <c r="J330" s="29">
        <v>244</v>
      </c>
      <c r="K330" s="29">
        <v>368</v>
      </c>
      <c r="L330" s="102">
        <v>80</v>
      </c>
      <c r="M330" s="102">
        <v>356</v>
      </c>
    </row>
    <row r="331" spans="2:18" ht="15" customHeight="1">
      <c r="B331" s="141" t="s">
        <v>312</v>
      </c>
      <c r="C331" s="146"/>
      <c r="D331" s="71">
        <v>24</v>
      </c>
      <c r="E331" s="29">
        <v>119</v>
      </c>
      <c r="F331" s="29">
        <v>31</v>
      </c>
      <c r="G331" s="29">
        <v>113</v>
      </c>
      <c r="H331" s="29">
        <v>22</v>
      </c>
      <c r="I331" s="29">
        <v>184</v>
      </c>
      <c r="J331" s="29">
        <v>22</v>
      </c>
      <c r="K331" s="29">
        <v>219</v>
      </c>
      <c r="L331" s="29">
        <v>32</v>
      </c>
      <c r="M331" s="29">
        <v>214</v>
      </c>
    </row>
    <row r="332" spans="2:18" ht="15" customHeight="1">
      <c r="B332" s="142" t="s">
        <v>313</v>
      </c>
      <c r="C332" s="147"/>
      <c r="D332" s="71">
        <v>144</v>
      </c>
      <c r="E332" s="29">
        <v>8</v>
      </c>
      <c r="F332" s="29">
        <v>73</v>
      </c>
      <c r="G332" s="29">
        <v>3</v>
      </c>
      <c r="H332" s="29">
        <v>240</v>
      </c>
      <c r="I332" s="29">
        <v>40</v>
      </c>
      <c r="J332" s="29">
        <v>213</v>
      </c>
      <c r="K332" s="29">
        <v>37</v>
      </c>
      <c r="L332" s="29">
        <v>47</v>
      </c>
      <c r="M332" s="29">
        <v>12</v>
      </c>
    </row>
    <row r="333" spans="2:18" ht="15" customHeight="1">
      <c r="B333" s="143" t="s">
        <v>314</v>
      </c>
      <c r="C333" s="148"/>
      <c r="D333" s="71">
        <v>16</v>
      </c>
      <c r="E333" s="29">
        <v>136</v>
      </c>
      <c r="F333" s="29">
        <v>0</v>
      </c>
      <c r="G333" s="29">
        <v>120</v>
      </c>
      <c r="H333" s="29">
        <v>30</v>
      </c>
      <c r="I333" s="29">
        <v>152</v>
      </c>
      <c r="J333" s="29">
        <v>9</v>
      </c>
      <c r="K333" s="29">
        <v>112</v>
      </c>
      <c r="L333" s="29">
        <v>1</v>
      </c>
      <c r="M333" s="29">
        <v>130</v>
      </c>
      <c r="R333" s="103"/>
    </row>
    <row r="334" spans="2:18" ht="15" customHeight="1">
      <c r="B334" s="136" t="s">
        <v>317</v>
      </c>
      <c r="C334" s="134"/>
      <c r="D334" s="71">
        <v>0</v>
      </c>
      <c r="E334" s="29">
        <v>64</v>
      </c>
      <c r="F334" s="29">
        <v>0</v>
      </c>
      <c r="G334" s="29">
        <v>109</v>
      </c>
      <c r="H334" s="29">
        <v>0</v>
      </c>
      <c r="I334" s="29">
        <v>149</v>
      </c>
      <c r="J334" s="29">
        <v>0</v>
      </c>
      <c r="K334" s="29">
        <v>230</v>
      </c>
      <c r="L334" s="29">
        <v>0</v>
      </c>
      <c r="M334" s="29">
        <v>102</v>
      </c>
    </row>
    <row r="335" spans="2:18" ht="15" customHeight="1">
      <c r="B335" s="136" t="s">
        <v>318</v>
      </c>
      <c r="C335" s="134"/>
      <c r="D335" s="71">
        <v>0</v>
      </c>
      <c r="E335" s="29">
        <v>3</v>
      </c>
      <c r="F335" s="29">
        <v>0</v>
      </c>
      <c r="G335" s="29">
        <v>5</v>
      </c>
      <c r="H335" s="29">
        <v>0</v>
      </c>
      <c r="I335" s="29">
        <v>1</v>
      </c>
      <c r="J335" s="29">
        <v>0</v>
      </c>
      <c r="K335" s="29">
        <v>1</v>
      </c>
      <c r="L335" s="29">
        <v>0</v>
      </c>
      <c r="M335" s="29">
        <v>5</v>
      </c>
    </row>
    <row r="336" spans="2:18" ht="15" customHeight="1">
      <c r="B336" s="144" t="s">
        <v>319</v>
      </c>
      <c r="C336" s="145"/>
      <c r="D336" s="71">
        <v>0</v>
      </c>
      <c r="E336" s="29">
        <v>342</v>
      </c>
      <c r="F336" s="29">
        <v>0</v>
      </c>
      <c r="G336" s="29">
        <v>355</v>
      </c>
      <c r="H336" s="29">
        <v>0</v>
      </c>
      <c r="I336" s="29">
        <v>345</v>
      </c>
      <c r="J336" s="29">
        <v>4</v>
      </c>
      <c r="K336" s="29">
        <v>276</v>
      </c>
      <c r="L336" s="29">
        <v>10</v>
      </c>
      <c r="M336" s="29">
        <v>225</v>
      </c>
    </row>
    <row r="337" spans="2:15" ht="15" customHeight="1">
      <c r="B337" s="136" t="s">
        <v>320</v>
      </c>
      <c r="C337" s="134"/>
      <c r="D337" s="71">
        <v>0</v>
      </c>
      <c r="E337" s="29">
        <v>695</v>
      </c>
      <c r="F337" s="29">
        <v>0</v>
      </c>
      <c r="G337" s="29">
        <v>468</v>
      </c>
      <c r="H337" s="29">
        <v>0</v>
      </c>
      <c r="I337" s="29">
        <v>62</v>
      </c>
      <c r="J337" s="29">
        <v>0</v>
      </c>
      <c r="K337" s="29">
        <v>35</v>
      </c>
      <c r="L337" s="29">
        <v>0</v>
      </c>
      <c r="M337" s="29">
        <v>116</v>
      </c>
    </row>
    <row r="338" spans="2:15" ht="15" customHeight="1">
      <c r="B338" s="136" t="s">
        <v>321</v>
      </c>
      <c r="C338" s="134"/>
      <c r="D338" s="71">
        <v>0</v>
      </c>
      <c r="E338" s="29">
        <v>6</v>
      </c>
      <c r="F338" s="29">
        <v>0</v>
      </c>
      <c r="G338" s="29">
        <v>6</v>
      </c>
      <c r="H338" s="29">
        <v>0</v>
      </c>
      <c r="I338" s="29">
        <v>1</v>
      </c>
      <c r="J338" s="29">
        <v>0</v>
      </c>
      <c r="K338" s="29">
        <v>0</v>
      </c>
      <c r="L338" s="29">
        <v>0</v>
      </c>
      <c r="M338" s="29">
        <v>0</v>
      </c>
    </row>
    <row r="339" spans="2:15" ht="15" customHeight="1">
      <c r="B339" s="137" t="s">
        <v>322</v>
      </c>
      <c r="C339" s="133"/>
      <c r="D339" s="71">
        <v>0</v>
      </c>
      <c r="E339" s="29">
        <v>0</v>
      </c>
      <c r="F339" s="29">
        <v>0</v>
      </c>
      <c r="G339" s="29">
        <v>0</v>
      </c>
      <c r="H339" s="29">
        <v>0</v>
      </c>
      <c r="I339" s="29">
        <v>0</v>
      </c>
      <c r="J339" s="29">
        <v>0</v>
      </c>
      <c r="K339" s="29">
        <v>0</v>
      </c>
      <c r="L339" s="29">
        <v>0</v>
      </c>
      <c r="M339" s="29">
        <v>0</v>
      </c>
    </row>
    <row r="340" spans="2:15" ht="15" customHeight="1">
      <c r="B340" s="132" t="s">
        <v>323</v>
      </c>
      <c r="C340" s="131"/>
      <c r="D340" s="71">
        <v>184</v>
      </c>
      <c r="E340" s="27">
        <v>1373</v>
      </c>
      <c r="F340" s="29">
        <v>104</v>
      </c>
      <c r="G340" s="27">
        <v>1179</v>
      </c>
      <c r="H340" s="29">
        <v>292</v>
      </c>
      <c r="I340" s="29">
        <v>934</v>
      </c>
      <c r="J340" s="29">
        <v>248</v>
      </c>
      <c r="K340" s="29">
        <v>910</v>
      </c>
      <c r="L340" s="102">
        <v>90</v>
      </c>
      <c r="M340" s="102">
        <v>804</v>
      </c>
      <c r="N340" s="149"/>
      <c r="O340" s="149"/>
    </row>
    <row r="341" spans="2:15" ht="12.95" customHeight="1">
      <c r="B341" s="231" t="s">
        <v>288</v>
      </c>
      <c r="C341" s="255"/>
      <c r="D341" s="255"/>
      <c r="E341" s="255"/>
      <c r="F341" s="255"/>
      <c r="G341" s="255"/>
      <c r="H341" s="255"/>
      <c r="I341" s="255"/>
      <c r="J341" s="255"/>
      <c r="K341" s="255"/>
      <c r="L341" s="255"/>
      <c r="M341" s="255"/>
      <c r="N341" s="256"/>
      <c r="O341" s="256"/>
    </row>
    <row r="342" spans="2:15" ht="12.95" customHeight="1">
      <c r="B342" s="67" t="s">
        <v>289</v>
      </c>
      <c r="C342" s="49"/>
      <c r="D342" s="54"/>
      <c r="E342" s="65"/>
      <c r="F342" s="65"/>
      <c r="G342" s="65"/>
      <c r="H342" s="65"/>
      <c r="I342" s="65"/>
      <c r="J342" s="65"/>
      <c r="K342" s="65"/>
      <c r="L342" s="49"/>
      <c r="M342" s="49"/>
    </row>
    <row r="343" spans="2:15" ht="12.95" customHeight="1">
      <c r="B343" s="67" t="s">
        <v>290</v>
      </c>
      <c r="C343" s="49"/>
      <c r="D343" s="54"/>
      <c r="E343" s="65"/>
      <c r="F343" s="65"/>
      <c r="G343" s="65"/>
      <c r="H343" s="65"/>
      <c r="I343" s="65"/>
      <c r="J343" s="65"/>
      <c r="K343" s="65"/>
      <c r="L343" s="49"/>
      <c r="M343" s="49"/>
    </row>
    <row r="344" spans="2:15" ht="15" customHeight="1">
      <c r="B344" s="49"/>
      <c r="C344" s="54"/>
      <c r="D344" s="65"/>
      <c r="E344" s="65"/>
      <c r="F344" s="65"/>
      <c r="G344" s="65"/>
      <c r="H344" s="65"/>
      <c r="I344" s="65"/>
      <c r="J344" s="65"/>
      <c r="K344" s="49"/>
      <c r="L344" s="49"/>
      <c r="M344" s="49"/>
    </row>
    <row r="345" spans="2:15" ht="15" customHeight="1">
      <c r="B345" s="235" t="s">
        <v>291</v>
      </c>
      <c r="C345" s="236"/>
      <c r="D345" s="236"/>
      <c r="E345" s="236"/>
      <c r="I345" s="2"/>
      <c r="K345" s="49"/>
      <c r="L345" s="49"/>
      <c r="M345" s="49"/>
    </row>
    <row r="346" spans="2:15" ht="15" customHeight="1">
      <c r="B346" s="241" t="s">
        <v>292</v>
      </c>
      <c r="C346" s="242"/>
      <c r="D346" s="242"/>
      <c r="E346" s="242"/>
      <c r="F346" s="129" t="s">
        <v>309</v>
      </c>
      <c r="G346" s="129" t="s">
        <v>308</v>
      </c>
      <c r="H346" s="129" t="s">
        <v>307</v>
      </c>
      <c r="I346" s="129" t="s">
        <v>306</v>
      </c>
      <c r="J346" s="93" t="s">
        <v>118</v>
      </c>
      <c r="K346" s="49"/>
      <c r="L346" s="49"/>
      <c r="M346" s="49"/>
    </row>
    <row r="347" spans="2:15" ht="15" customHeight="1">
      <c r="B347" s="243" t="s">
        <v>293</v>
      </c>
      <c r="C347" s="244"/>
      <c r="D347" s="181" t="s">
        <v>294</v>
      </c>
      <c r="E347" s="174"/>
      <c r="F347" s="27">
        <v>55092</v>
      </c>
      <c r="G347" s="27">
        <v>57021</v>
      </c>
      <c r="H347" s="27">
        <v>55971</v>
      </c>
      <c r="I347" s="102">
        <v>51186</v>
      </c>
      <c r="J347" s="102">
        <v>51801</v>
      </c>
      <c r="K347" s="49"/>
      <c r="L347" s="49"/>
      <c r="M347" s="49"/>
    </row>
    <row r="348" spans="2:15" ht="15" customHeight="1">
      <c r="B348" s="245"/>
      <c r="C348" s="244"/>
      <c r="D348" s="248" t="s">
        <v>295</v>
      </c>
      <c r="E348" s="176"/>
      <c r="F348" s="27">
        <v>2633</v>
      </c>
      <c r="G348" s="27">
        <v>2827</v>
      </c>
      <c r="H348" s="27">
        <v>3142</v>
      </c>
      <c r="I348" s="27">
        <v>2870</v>
      </c>
      <c r="J348" s="102">
        <v>3052</v>
      </c>
      <c r="K348" s="49"/>
      <c r="L348" s="49"/>
      <c r="M348" s="49"/>
    </row>
    <row r="349" spans="2:15" ht="15" customHeight="1">
      <c r="B349" s="245"/>
      <c r="C349" s="244"/>
      <c r="D349" s="248" t="s">
        <v>296</v>
      </c>
      <c r="E349" s="176"/>
      <c r="F349" s="29">
        <v>783</v>
      </c>
      <c r="G349" s="29">
        <v>819</v>
      </c>
      <c r="H349" s="29">
        <v>804</v>
      </c>
      <c r="I349" s="29">
        <v>790</v>
      </c>
      <c r="J349" s="102">
        <v>766</v>
      </c>
      <c r="K349" s="49"/>
      <c r="L349" s="49"/>
      <c r="M349" s="49"/>
    </row>
    <row r="350" spans="2:15" ht="27" customHeight="1">
      <c r="B350" s="246"/>
      <c r="C350" s="247"/>
      <c r="D350" s="249" t="s">
        <v>297</v>
      </c>
      <c r="E350" s="178"/>
      <c r="F350" s="29">
        <v>18</v>
      </c>
      <c r="G350" s="29">
        <v>19</v>
      </c>
      <c r="H350" s="29">
        <v>19</v>
      </c>
      <c r="I350" s="29">
        <v>15</v>
      </c>
      <c r="J350" s="102">
        <v>15</v>
      </c>
      <c r="K350" s="49"/>
      <c r="L350" s="49"/>
      <c r="M350" s="49"/>
    </row>
    <row r="351" spans="2:15" ht="9.9499999999999993" customHeight="1">
      <c r="I351" s="2"/>
      <c r="K351" s="49"/>
      <c r="L351" s="49"/>
      <c r="M351" s="49"/>
    </row>
    <row r="352" spans="2:15" ht="15" customHeight="1">
      <c r="B352" s="260" t="s">
        <v>298</v>
      </c>
      <c r="C352" s="261"/>
      <c r="D352" s="261"/>
      <c r="E352" s="261"/>
      <c r="F352" s="257" t="s">
        <v>305</v>
      </c>
      <c r="G352" s="258"/>
      <c r="H352" s="258"/>
      <c r="I352" s="258"/>
      <c r="J352" s="259"/>
      <c r="K352" s="49"/>
      <c r="L352" s="49"/>
      <c r="M352" s="49"/>
      <c r="O352" s="103"/>
    </row>
    <row r="353" spans="2:16" ht="15" customHeight="1">
      <c r="B353" s="262"/>
      <c r="C353" s="263"/>
      <c r="D353" s="263"/>
      <c r="E353" s="263"/>
      <c r="F353" s="127" t="s">
        <v>309</v>
      </c>
      <c r="G353" s="127" t="s">
        <v>308</v>
      </c>
      <c r="H353" s="127" t="s">
        <v>307</v>
      </c>
      <c r="I353" s="127" t="s">
        <v>306</v>
      </c>
      <c r="J353" s="128" t="s">
        <v>118</v>
      </c>
      <c r="K353" s="49"/>
      <c r="L353" s="49"/>
      <c r="M353" s="49"/>
      <c r="P353" s="107"/>
    </row>
    <row r="354" spans="2:16" ht="25.5" customHeight="1">
      <c r="B354" s="218" t="s">
        <v>299</v>
      </c>
      <c r="C354" s="220"/>
      <c r="D354" s="253" t="s">
        <v>301</v>
      </c>
      <c r="E354" s="254"/>
      <c r="F354" s="29">
        <v>6</v>
      </c>
      <c r="G354" s="29">
        <v>-6</v>
      </c>
      <c r="H354" s="29">
        <v>-1</v>
      </c>
      <c r="I354" s="29">
        <v>0</v>
      </c>
      <c r="J354" s="102">
        <v>21</v>
      </c>
      <c r="K354" s="49"/>
      <c r="L354" s="49"/>
      <c r="M354" s="49"/>
    </row>
    <row r="355" spans="2:16" ht="15" customHeight="1">
      <c r="B355" s="237" t="s">
        <v>300</v>
      </c>
      <c r="C355" s="252"/>
      <c r="D355" s="207" t="s">
        <v>302</v>
      </c>
      <c r="E355" s="174"/>
      <c r="F355" s="29">
        <v>63</v>
      </c>
      <c r="G355" s="29">
        <v>224</v>
      </c>
      <c r="H355" s="29">
        <v>18</v>
      </c>
      <c r="I355" s="29">
        <v>-248</v>
      </c>
      <c r="J355" s="102">
        <v>252</v>
      </c>
      <c r="K355" s="49"/>
      <c r="L355" s="49"/>
      <c r="M355" s="49"/>
    </row>
    <row r="356" spans="2:16" ht="15" customHeight="1">
      <c r="B356" s="245"/>
      <c r="C356" s="244"/>
      <c r="D356" s="248" t="s">
        <v>303</v>
      </c>
      <c r="E356" s="176"/>
      <c r="F356" s="29">
        <v>4</v>
      </c>
      <c r="G356" s="29">
        <v>6</v>
      </c>
      <c r="H356" s="29">
        <v>5</v>
      </c>
      <c r="I356" s="29">
        <v>-8</v>
      </c>
      <c r="J356" s="102">
        <v>0</v>
      </c>
      <c r="K356" s="49"/>
      <c r="L356" s="49"/>
      <c r="M356" s="49"/>
    </row>
    <row r="357" spans="2:16" ht="15" customHeight="1">
      <c r="B357" s="246"/>
      <c r="C357" s="247"/>
      <c r="D357" s="249" t="s">
        <v>304</v>
      </c>
      <c r="E357" s="178"/>
      <c r="F357" s="29">
        <v>9</v>
      </c>
      <c r="G357" s="29">
        <v>11</v>
      </c>
      <c r="H357" s="29">
        <v>0</v>
      </c>
      <c r="I357" s="29">
        <v>-3</v>
      </c>
      <c r="J357" s="102">
        <v>26</v>
      </c>
      <c r="K357" s="49"/>
      <c r="L357" s="49"/>
      <c r="M357" s="49"/>
    </row>
    <row r="358" spans="2:16" ht="13.5" customHeight="1">
      <c r="B358" s="239" t="s">
        <v>288</v>
      </c>
      <c r="C358" s="240"/>
      <c r="D358" s="240"/>
      <c r="E358" s="240"/>
      <c r="F358" s="240"/>
      <c r="G358" s="240"/>
      <c r="H358" s="240"/>
      <c r="I358" s="240"/>
      <c r="J358" s="240"/>
      <c r="K358" s="49"/>
      <c r="L358" s="49"/>
      <c r="M358" s="49"/>
    </row>
    <row r="359" spans="2:16" ht="12.95" customHeight="1">
      <c r="B359" s="67" t="s">
        <v>289</v>
      </c>
      <c r="C359" s="54"/>
      <c r="D359" s="65"/>
      <c r="E359" s="65"/>
      <c r="F359" s="65"/>
      <c r="G359" s="65"/>
      <c r="H359" s="65"/>
      <c r="I359" s="65"/>
      <c r="J359" s="65"/>
      <c r="K359" s="49"/>
      <c r="L359" s="49"/>
      <c r="M359" s="49"/>
    </row>
    <row r="360" spans="2:16" ht="12.95" customHeight="1">
      <c r="B360" s="67" t="s">
        <v>290</v>
      </c>
      <c r="C360" s="54"/>
      <c r="D360" s="65"/>
      <c r="E360" s="65"/>
      <c r="F360" s="65"/>
      <c r="G360" s="65"/>
      <c r="H360" s="65"/>
      <c r="I360" s="65"/>
      <c r="J360" s="65"/>
      <c r="K360" s="49"/>
      <c r="L360" s="49"/>
      <c r="M360" s="49"/>
    </row>
    <row r="361" spans="2:16" ht="15" customHeight="1"/>
    <row r="362" spans="2:16" ht="15" customHeight="1"/>
    <row r="363" spans="2:16" ht="15" customHeight="1"/>
    <row r="364" spans="2:16" ht="15" customHeight="1"/>
    <row r="365" spans="2:16" ht="15" customHeight="1"/>
  </sheetData>
  <sheetProtection algorithmName="SHA-512" hashValue="LxvbnB8oGoLscADz4rumiC8SjanRn7R6bQZXn2XgZ+pBYJQkil5zQvK7TXAzBxVBcS9xqLldj21FV4FuSj+T0g==" saltValue="VwC5LQT33b8BZ5swd72QxQ==" spinCount="100000" sheet="1" objects="1" scenarios="1"/>
  <mergeCells count="264">
    <mergeCell ref="B139:D139"/>
    <mergeCell ref="B140:D140"/>
    <mergeCell ref="B141:D141"/>
    <mergeCell ref="C302:D306"/>
    <mergeCell ref="E302:E306"/>
    <mergeCell ref="B122:E122"/>
    <mergeCell ref="B124:E124"/>
    <mergeCell ref="B128:E128"/>
    <mergeCell ref="B129:C129"/>
    <mergeCell ref="B147:J147"/>
    <mergeCell ref="B149:E149"/>
    <mergeCell ref="B152:J152"/>
    <mergeCell ref="B154:E154"/>
    <mergeCell ref="B151:E151"/>
    <mergeCell ref="D127:E127"/>
    <mergeCell ref="B125:C126"/>
    <mergeCell ref="D125:E125"/>
    <mergeCell ref="D126:E126"/>
    <mergeCell ref="B112:E112"/>
    <mergeCell ref="B113:E113"/>
    <mergeCell ref="B116:E116"/>
    <mergeCell ref="B119:J119"/>
    <mergeCell ref="B109:E109"/>
    <mergeCell ref="B114:J114"/>
    <mergeCell ref="B117:E117"/>
    <mergeCell ref="B118:E118"/>
    <mergeCell ref="B138:D138"/>
    <mergeCell ref="D101:E101"/>
    <mergeCell ref="D102:E102"/>
    <mergeCell ref="D103:E103"/>
    <mergeCell ref="B104:E104"/>
    <mergeCell ref="B105:J105"/>
    <mergeCell ref="B97:B103"/>
    <mergeCell ref="B108:E108"/>
    <mergeCell ref="B110:E110"/>
    <mergeCell ref="B111:E111"/>
    <mergeCell ref="D97:E97"/>
    <mergeCell ref="D98:E98"/>
    <mergeCell ref="D89:E89"/>
    <mergeCell ref="D90:E90"/>
    <mergeCell ref="D91:E91"/>
    <mergeCell ref="D92:E92"/>
    <mergeCell ref="D93:E93"/>
    <mergeCell ref="D99:E99"/>
    <mergeCell ref="D100:E100"/>
    <mergeCell ref="C63:E63"/>
    <mergeCell ref="C64:E64"/>
    <mergeCell ref="B75:E75"/>
    <mergeCell ref="B76:E76"/>
    <mergeCell ref="D94:E94"/>
    <mergeCell ref="B89:B96"/>
    <mergeCell ref="B81:E81"/>
    <mergeCell ref="B82:E82"/>
    <mergeCell ref="B88:E88"/>
    <mergeCell ref="D95:E95"/>
    <mergeCell ref="D96:E96"/>
    <mergeCell ref="B1:C1"/>
    <mergeCell ref="B3:H3"/>
    <mergeCell ref="B4:H4"/>
    <mergeCell ref="B5:H5"/>
    <mergeCell ref="C22:E22"/>
    <mergeCell ref="C23:E23"/>
    <mergeCell ref="C24:E24"/>
    <mergeCell ref="B13:E13"/>
    <mergeCell ref="C14:E14"/>
    <mergeCell ref="C15:E15"/>
    <mergeCell ref="C16:E16"/>
    <mergeCell ref="C17:E17"/>
    <mergeCell ref="C18:E18"/>
    <mergeCell ref="C19:E19"/>
    <mergeCell ref="C20:E20"/>
    <mergeCell ref="C21:E21"/>
    <mergeCell ref="G205:G206"/>
    <mergeCell ref="H205:H206"/>
    <mergeCell ref="E205:E206"/>
    <mergeCell ref="F205:F206"/>
    <mergeCell ref="B187:E187"/>
    <mergeCell ref="B188:E188"/>
    <mergeCell ref="B193:E193"/>
    <mergeCell ref="B194:E194"/>
    <mergeCell ref="B169:E169"/>
    <mergeCell ref="B170:E170"/>
    <mergeCell ref="B171:E171"/>
    <mergeCell ref="B172:E172"/>
    <mergeCell ref="B177:E177"/>
    <mergeCell ref="B173:J173"/>
    <mergeCell ref="B176:E176"/>
    <mergeCell ref="B178:E178"/>
    <mergeCell ref="B179:E179"/>
    <mergeCell ref="B180:E180"/>
    <mergeCell ref="B181:E181"/>
    <mergeCell ref="B182:E182"/>
    <mergeCell ref="B183:J183"/>
    <mergeCell ref="B186:E186"/>
    <mergeCell ref="B189:J189"/>
    <mergeCell ref="B192:E192"/>
    <mergeCell ref="D252:D256"/>
    <mergeCell ref="D257:D261"/>
    <mergeCell ref="E257:E261"/>
    <mergeCell ref="E232:E236"/>
    <mergeCell ref="B155:E155"/>
    <mergeCell ref="B156:E156"/>
    <mergeCell ref="B160:E160"/>
    <mergeCell ref="B161:E161"/>
    <mergeCell ref="B162:E162"/>
    <mergeCell ref="B163:E163"/>
    <mergeCell ref="B164:E164"/>
    <mergeCell ref="B157:J157"/>
    <mergeCell ref="B159:E159"/>
    <mergeCell ref="B165:J165"/>
    <mergeCell ref="B168:E168"/>
    <mergeCell ref="B195:J195"/>
    <mergeCell ref="B204:D204"/>
    <mergeCell ref="C247:D251"/>
    <mergeCell ref="E247:E251"/>
    <mergeCell ref="C252:C261"/>
    <mergeCell ref="B198:E198"/>
    <mergeCell ref="B199:E199"/>
    <mergeCell ref="B200:E200"/>
    <mergeCell ref="B201:J201"/>
    <mergeCell ref="C25:E25"/>
    <mergeCell ref="C26:E26"/>
    <mergeCell ref="C29:E29"/>
    <mergeCell ref="C30:E30"/>
    <mergeCell ref="C35:E35"/>
    <mergeCell ref="C37:E37"/>
    <mergeCell ref="B36:E36"/>
    <mergeCell ref="B123:E123"/>
    <mergeCell ref="D129:E129"/>
    <mergeCell ref="B27:D27"/>
    <mergeCell ref="C42:E42"/>
    <mergeCell ref="C43:E43"/>
    <mergeCell ref="C44:E44"/>
    <mergeCell ref="B45:G45"/>
    <mergeCell ref="B47:G47"/>
    <mergeCell ref="B50:E50"/>
    <mergeCell ref="C33:E33"/>
    <mergeCell ref="B34:E34"/>
    <mergeCell ref="B53:E53"/>
    <mergeCell ref="B49:C49"/>
    <mergeCell ref="B67:E67"/>
    <mergeCell ref="B66:E66"/>
    <mergeCell ref="C68:E68"/>
    <mergeCell ref="C69:E69"/>
    <mergeCell ref="B358:J358"/>
    <mergeCell ref="B346:E346"/>
    <mergeCell ref="B347:C350"/>
    <mergeCell ref="D347:E347"/>
    <mergeCell ref="D348:E348"/>
    <mergeCell ref="D349:E349"/>
    <mergeCell ref="D350:E350"/>
    <mergeCell ref="C312:D316"/>
    <mergeCell ref="E312:E316"/>
    <mergeCell ref="C317:D321"/>
    <mergeCell ref="E317:E321"/>
    <mergeCell ref="B323:J323"/>
    <mergeCell ref="B322:J322"/>
    <mergeCell ref="B354:C354"/>
    <mergeCell ref="B355:C357"/>
    <mergeCell ref="D354:E354"/>
    <mergeCell ref="D355:E355"/>
    <mergeCell ref="D356:E356"/>
    <mergeCell ref="D357:E357"/>
    <mergeCell ref="B341:O341"/>
    <mergeCell ref="B345:E345"/>
    <mergeCell ref="B327:E327"/>
    <mergeCell ref="F352:J352"/>
    <mergeCell ref="B352:E353"/>
    <mergeCell ref="B28:E28"/>
    <mergeCell ref="C32:E32"/>
    <mergeCell ref="B150:E150"/>
    <mergeCell ref="C70:E70"/>
    <mergeCell ref="C51:E51"/>
    <mergeCell ref="C52:E52"/>
    <mergeCell ref="B38:E38"/>
    <mergeCell ref="C39:E39"/>
    <mergeCell ref="C40:E40"/>
    <mergeCell ref="C41:E41"/>
    <mergeCell ref="B71:G71"/>
    <mergeCell ref="B77:J77"/>
    <mergeCell ref="B74:E74"/>
    <mergeCell ref="C54:E54"/>
    <mergeCell ref="C55:E55"/>
    <mergeCell ref="B56:D56"/>
    <mergeCell ref="B80:E80"/>
    <mergeCell ref="B83:J83"/>
    <mergeCell ref="B87:E87"/>
    <mergeCell ref="B57:E57"/>
    <mergeCell ref="C58:E58"/>
    <mergeCell ref="C59:E59"/>
    <mergeCell ref="C60:E60"/>
    <mergeCell ref="C62:E62"/>
    <mergeCell ref="I205:I206"/>
    <mergeCell ref="J205:J206"/>
    <mergeCell ref="B207:B266"/>
    <mergeCell ref="C207:C231"/>
    <mergeCell ref="D207:D211"/>
    <mergeCell ref="E207:E211"/>
    <mergeCell ref="D212:D216"/>
    <mergeCell ref="E212:E216"/>
    <mergeCell ref="D217:D221"/>
    <mergeCell ref="E217:E221"/>
    <mergeCell ref="D222:D226"/>
    <mergeCell ref="C237:D241"/>
    <mergeCell ref="E237:E241"/>
    <mergeCell ref="C242:D246"/>
    <mergeCell ref="E242:E246"/>
    <mergeCell ref="C262:D266"/>
    <mergeCell ref="E262:E266"/>
    <mergeCell ref="E252:E256"/>
    <mergeCell ref="E222:E226"/>
    <mergeCell ref="D227:D231"/>
    <mergeCell ref="E227:E231"/>
    <mergeCell ref="C232:C236"/>
    <mergeCell ref="D232:D236"/>
    <mergeCell ref="B205:D206"/>
    <mergeCell ref="B133:D133"/>
    <mergeCell ref="B134:D134"/>
    <mergeCell ref="B135:D135"/>
    <mergeCell ref="B136:D136"/>
    <mergeCell ref="B137:D137"/>
    <mergeCell ref="E307:E311"/>
    <mergeCell ref="B267:B281"/>
    <mergeCell ref="C267:D271"/>
    <mergeCell ref="E267:E271"/>
    <mergeCell ref="C272:D276"/>
    <mergeCell ref="E272:E276"/>
    <mergeCell ref="C277:D281"/>
    <mergeCell ref="E277:E281"/>
    <mergeCell ref="B282:B301"/>
    <mergeCell ref="E292:E296"/>
    <mergeCell ref="C297:D301"/>
    <mergeCell ref="E297:E301"/>
    <mergeCell ref="C307:D311"/>
    <mergeCell ref="C282:D286"/>
    <mergeCell ref="E282:E286"/>
    <mergeCell ref="C287:D291"/>
    <mergeCell ref="E287:E291"/>
    <mergeCell ref="C292:D296"/>
    <mergeCell ref="B302:B321"/>
    <mergeCell ref="B142:D142"/>
    <mergeCell ref="B143:D143"/>
    <mergeCell ref="B144:D144"/>
    <mergeCell ref="B145:D145"/>
    <mergeCell ref="B146:D146"/>
    <mergeCell ref="B131:D131"/>
    <mergeCell ref="B328:C329"/>
    <mergeCell ref="E131:H131"/>
    <mergeCell ref="E132:H132"/>
    <mergeCell ref="E133:H133"/>
    <mergeCell ref="E134:H134"/>
    <mergeCell ref="E135:H135"/>
    <mergeCell ref="E136:H136"/>
    <mergeCell ref="E137:H137"/>
    <mergeCell ref="E138:H138"/>
    <mergeCell ref="E139:H139"/>
    <mergeCell ref="E140:H140"/>
    <mergeCell ref="E141:H141"/>
    <mergeCell ref="E142:H142"/>
    <mergeCell ref="E143:H143"/>
    <mergeCell ref="E144:H144"/>
    <mergeCell ref="E145:H145"/>
    <mergeCell ref="E146:H146"/>
    <mergeCell ref="B132:D132"/>
  </mergeCells>
  <phoneticPr fontId="1"/>
  <hyperlinks>
    <hyperlink ref="B6" r:id="rId1" xr:uid="{4B25C7DA-F8C8-4946-9809-3833003A8A13}"/>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4fd34b-fe81-4c16-b273-31897521f94b">
      <Terms xmlns="http://schemas.microsoft.com/office/infopath/2007/PartnerControls"/>
    </lcf76f155ced4ddcb4097134ff3c332f>
    <TaxCatchAll xmlns="4a784f08-ad9a-49a2-b844-9c48e9da81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F7A9A329E312418AD20A84E0658D95" ma:contentTypeVersion="10" ma:contentTypeDescription="新しいドキュメントを作成します。" ma:contentTypeScope="" ma:versionID="607aa33344536c576dedb622e1417c43">
  <xsd:schema xmlns:xsd="http://www.w3.org/2001/XMLSchema" xmlns:xs="http://www.w3.org/2001/XMLSchema" xmlns:p="http://schemas.microsoft.com/office/2006/metadata/properties" xmlns:ns2="654fd34b-fe81-4c16-b273-31897521f94b" xmlns:ns3="4a784f08-ad9a-49a2-b844-9c48e9da819e" targetNamespace="http://schemas.microsoft.com/office/2006/metadata/properties" ma:root="true" ma:fieldsID="7ca00d24c80b8a691991e25212d75d31" ns2:_="" ns3:_="">
    <xsd:import namespace="654fd34b-fe81-4c16-b273-31897521f94b"/>
    <xsd:import namespace="4a784f08-ad9a-49a2-b844-9c48e9da819e"/>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fd34b-fe81-4c16-b273-31897521f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74dd4c2-f845-433e-829c-e1fa782131c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784f08-ad9a-49a2-b844-9c48e9da819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6650b0e-f4a6-4673-a908-d03ff98086ad}" ma:internalName="TaxCatchAll" ma:showField="CatchAllData" ma:web="4a784f08-ad9a-49a2-b844-9c48e9da8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D84E7-4A35-47BB-BCBB-AD6FBEBCAF55}">
  <ds:schemaRefs>
    <ds:schemaRef ds:uri="http://schemas.microsoft.com/sharepoint/v3/contenttype/forms"/>
  </ds:schemaRefs>
</ds:datastoreItem>
</file>

<file path=customXml/itemProps2.xml><?xml version="1.0" encoding="utf-8"?>
<ds:datastoreItem xmlns:ds="http://schemas.openxmlformats.org/officeDocument/2006/customXml" ds:itemID="{8E37DC77-11DE-42B5-A530-CE9FA8CBAAD5}">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54fd34b-fe81-4c16-b273-31897521f94b"/>
    <ds:schemaRef ds:uri="4a784f08-ad9a-49a2-b844-9c48e9da819e"/>
    <ds:schemaRef ds:uri="http://www.w3.org/XML/1998/namespace"/>
    <ds:schemaRef ds:uri="http://purl.org/dc/dcmitype/"/>
  </ds:schemaRefs>
</ds:datastoreItem>
</file>

<file path=customXml/itemProps3.xml><?xml version="1.0" encoding="utf-8"?>
<ds:datastoreItem xmlns:ds="http://schemas.openxmlformats.org/officeDocument/2006/customXml" ds:itemID="{F792E0B1-C19A-4BE0-A74F-0D9DA12EB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4fd34b-fe81-4c16-b273-31897521f94b"/>
    <ds:schemaRef ds:uri="4a784f08-ad9a-49a2-b844-9c48e9da8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環境1</vt:lpstr>
    </vt:vector>
  </TitlesOfParts>
  <Manager/>
  <Company>株式会社YUIDEA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津村 絵美</dc:creator>
  <cp:keywords/>
  <dc:description/>
  <cp:lastModifiedBy>川崎　美智子</cp:lastModifiedBy>
  <cp:revision/>
  <dcterms:created xsi:type="dcterms:W3CDTF">2022-01-20T09:11:07Z</dcterms:created>
  <dcterms:modified xsi:type="dcterms:W3CDTF">2022-10-28T01:08:37Z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0x01010043F7A9A329E312418AD20A84E0658D95</vt:lpwstr>
  </property>
  <property fmtid="{D5CDD505-2E9C-101B-9397-08002B2CF9AE}" pid="4" name="Order">
    <vt:r8>9200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