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showInkAnnotation="0" defaultThemeVersion="124226"/>
  <mc:AlternateContent xmlns:mc="http://schemas.openxmlformats.org/markup-compatibility/2006">
    <mc:Choice Requires="x15">
      <x15ac:absPath xmlns:x15ac="http://schemas.microsoft.com/office/spreadsheetml/2010/11/ac" url="\\is-0ish01\ir\20_その他（HP関連、IRレポート、一連の件、リエゾン等）\webデータ\★2023Q4\"/>
    </mc:Choice>
  </mc:AlternateContent>
  <xr:revisionPtr revIDLastSave="0" documentId="13_ncr:1_{264D2E6B-BC10-4686-BC85-880F7B3CB8A0}" xr6:coauthVersionLast="47" xr6:coauthVersionMax="47" xr10:uidLastSave="{00000000-0000-0000-0000-000000000000}"/>
  <bookViews>
    <workbookView xWindow="-120" yWindow="480" windowWidth="20730" windowHeight="11160" tabRatio="912" xr2:uid="{00000000-000D-0000-FFFF-FFFF00000000}"/>
  </bookViews>
  <sheets>
    <sheet name="セグメント別売上高･営業利益(四半期)" sheetId="1" r:id="rId1"/>
  </sheets>
  <definedNames>
    <definedName name="_xlnm.Print_Area" localSheetId="0">'セグメント別売上高･営業利益(四半期)'!$A$1:$BQ$35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S32" i="1" l="1"/>
  <c r="BR32" i="1"/>
  <c r="BN32" i="1" l="1"/>
  <c r="BM32" i="1"/>
  <c r="BL32" i="1" l="1"/>
  <c r="BI32" i="1"/>
  <c r="BH32" i="1"/>
  <c r="BG32" i="1"/>
  <c r="BF32" i="1"/>
  <c r="BE32" i="1"/>
  <c r="BD32" i="1"/>
  <c r="AL32" i="1"/>
  <c r="AG32" i="1"/>
  <c r="BB31" i="1"/>
  <c r="BA31" i="1"/>
  <c r="AZ31" i="1"/>
  <c r="AY31" i="1"/>
  <c r="AX31" i="1"/>
  <c r="AW31" i="1"/>
  <c r="W31" i="1"/>
  <c r="R31" i="1"/>
  <c r="J31" i="1"/>
  <c r="K31" i="1" s="1"/>
  <c r="L31" i="1" s="1"/>
  <c r="G31" i="1"/>
  <c r="E31" i="1"/>
  <c r="F31" i="1" s="1"/>
  <c r="BB30" i="1"/>
  <c r="BA30" i="1"/>
  <c r="AZ30" i="1"/>
  <c r="AY30" i="1"/>
  <c r="AX30" i="1"/>
  <c r="AW30" i="1"/>
  <c r="W30" i="1"/>
  <c r="R30" i="1"/>
  <c r="H30" i="1"/>
  <c r="G30" i="1"/>
  <c r="F30" i="1"/>
  <c r="W28" i="1"/>
  <c r="R28" i="1"/>
  <c r="E28" i="1"/>
  <c r="F28" i="1" s="1"/>
  <c r="G28" i="1" s="1"/>
  <c r="W27" i="1"/>
  <c r="R27" i="1"/>
  <c r="E27" i="1"/>
  <c r="F27" i="1" s="1"/>
  <c r="G27" i="1" s="1"/>
  <c r="AY26" i="1"/>
  <c r="AX26" i="1"/>
  <c r="W25" i="1"/>
  <c r="R25" i="1"/>
  <c r="W24" i="1"/>
  <c r="R24" i="1"/>
  <c r="W20" i="1"/>
  <c r="R20" i="1"/>
  <c r="W17" i="1"/>
  <c r="R17" i="1"/>
  <c r="J17" i="1"/>
  <c r="K17" i="1" s="1"/>
  <c r="L17" i="1" s="1"/>
  <c r="E17" i="1"/>
  <c r="F17" i="1" s="1"/>
  <c r="W16" i="1"/>
  <c r="R16" i="1"/>
  <c r="E16" i="1"/>
  <c r="BL23" i="1"/>
  <c r="BK23" i="1"/>
  <c r="BJ23" i="1"/>
  <c r="BI23" i="1"/>
  <c r="BH23" i="1"/>
  <c r="BG23" i="1"/>
  <c r="BF23" i="1"/>
  <c r="BE23" i="1"/>
  <c r="BD23" i="1"/>
  <c r="BB23" i="1"/>
  <c r="BA23" i="1"/>
  <c r="AZ23" i="1"/>
  <c r="AY23" i="1"/>
  <c r="AL23" i="1"/>
  <c r="AG23" i="1"/>
  <c r="W22" i="1"/>
  <c r="R22" i="1"/>
  <c r="W21" i="1"/>
  <c r="R21" i="1"/>
  <c r="BL15" i="1"/>
  <c r="BK15" i="1"/>
  <c r="BJ15" i="1"/>
  <c r="BI15" i="1"/>
  <c r="BH15" i="1"/>
  <c r="BG15" i="1"/>
  <c r="BF15" i="1"/>
  <c r="BE15" i="1"/>
  <c r="BD15" i="1"/>
  <c r="BC15" i="1"/>
  <c r="BL12" i="1"/>
  <c r="BK12" i="1"/>
  <c r="BJ12" i="1"/>
  <c r="BI12" i="1"/>
  <c r="BH12" i="1"/>
  <c r="BG12" i="1"/>
  <c r="BF12" i="1"/>
  <c r="BE12" i="1"/>
  <c r="BD12" i="1"/>
  <c r="BC12" i="1"/>
  <c r="BL9" i="1"/>
  <c r="BK9" i="1"/>
  <c r="BJ9" i="1"/>
  <c r="BI9" i="1"/>
  <c r="BH9" i="1"/>
  <c r="BG9" i="1"/>
  <c r="BF9" i="1"/>
  <c r="BE9" i="1"/>
  <c r="BD9" i="1"/>
  <c r="BC9" i="1"/>
  <c r="BB9" i="1"/>
  <c r="BA9" i="1"/>
  <c r="AZ9" i="1"/>
  <c r="AY9" i="1"/>
  <c r="AX9" i="1"/>
  <c r="AL9" i="1"/>
  <c r="AG9" i="1"/>
  <c r="W8" i="1"/>
  <c r="R8" i="1"/>
  <c r="J8" i="1"/>
  <c r="K8" i="1" s="1"/>
  <c r="L8" i="1" s="1"/>
  <c r="E8" i="1"/>
  <c r="F8" i="1" s="1"/>
  <c r="G8" i="1" s="1"/>
  <c r="W7" i="1"/>
  <c r="R7" i="1"/>
  <c r="AZ32" i="1" l="1"/>
  <c r="AW32" i="1"/>
  <c r="BA32" i="1"/>
  <c r="AX32" i="1"/>
  <c r="BB32" i="1"/>
  <c r="AY32" i="1"/>
  <c r="F16" i="1"/>
  <c r="G16" i="1" s="1"/>
  <c r="G17" i="1"/>
</calcChain>
</file>

<file path=xl/sharedStrings.xml><?xml version="1.0" encoding="utf-8"?>
<sst xmlns="http://schemas.openxmlformats.org/spreadsheetml/2006/main" count="1161" uniqueCount="95">
  <si>
    <r>
      <t xml:space="preserve">2Q
</t>
    </r>
    <r>
      <rPr>
        <sz val="11"/>
        <rFont val="ＭＳ Ｐゴシック"/>
        <family val="3"/>
        <charset val="128"/>
      </rPr>
      <t>（</t>
    </r>
    <r>
      <rPr>
        <sz val="11"/>
        <rFont val="Arial"/>
        <family val="2"/>
      </rPr>
      <t>7-9</t>
    </r>
    <r>
      <rPr>
        <sz val="11"/>
        <rFont val="ＭＳ Ｐゴシック"/>
        <family val="3"/>
        <charset val="128"/>
      </rPr>
      <t>月）</t>
    </r>
    <rPh sb="7" eb="8">
      <t>ガツ</t>
    </rPh>
    <phoneticPr fontId="2"/>
  </si>
  <si>
    <r>
      <t xml:space="preserve">1Q
</t>
    </r>
    <r>
      <rPr>
        <sz val="11"/>
        <rFont val="ＭＳ Ｐゴシック"/>
        <family val="3"/>
        <charset val="128"/>
      </rPr>
      <t>（</t>
    </r>
    <r>
      <rPr>
        <sz val="11"/>
        <rFont val="Arial"/>
        <family val="2"/>
      </rPr>
      <t>4-6</t>
    </r>
    <r>
      <rPr>
        <sz val="11"/>
        <rFont val="ＭＳ Ｐゴシック"/>
        <family val="3"/>
        <charset val="128"/>
      </rPr>
      <t>月）</t>
    </r>
    <rPh sb="7" eb="8">
      <t>ガツ</t>
    </rPh>
    <phoneticPr fontId="2"/>
  </si>
  <si>
    <r>
      <rPr>
        <sz val="11"/>
        <rFont val="ＭＳ Ｐゴシック"/>
        <family val="3"/>
        <charset val="128"/>
      </rPr>
      <t>売上高</t>
    </r>
    <rPh sb="0" eb="2">
      <t>ウリアゲ</t>
    </rPh>
    <rPh sb="2" eb="3">
      <t>ダカ</t>
    </rPh>
    <phoneticPr fontId="2"/>
  </si>
  <si>
    <r>
      <rPr>
        <sz val="11"/>
        <rFont val="ＭＳ Ｐゴシック"/>
        <family val="3"/>
        <charset val="128"/>
      </rPr>
      <t>営業利益</t>
    </r>
    <rPh sb="0" eb="2">
      <t>エイギョウ</t>
    </rPh>
    <rPh sb="2" eb="4">
      <t>リエキ</t>
    </rPh>
    <phoneticPr fontId="2"/>
  </si>
  <si>
    <r>
      <rPr>
        <sz val="12"/>
        <rFont val="ＭＳ Ｐゴシック"/>
        <family val="3"/>
        <charset val="128"/>
      </rPr>
      <t>－</t>
    </r>
    <phoneticPr fontId="2"/>
  </si>
  <si>
    <r>
      <rPr>
        <sz val="11"/>
        <rFont val="ＭＳ Ｐゴシック"/>
        <family val="3"/>
        <charset val="128"/>
      </rPr>
      <t xml:space="preserve">項目
</t>
    </r>
    <r>
      <rPr>
        <sz val="11"/>
        <color indexed="12"/>
        <rFont val="Arial"/>
        <family val="2"/>
      </rPr>
      <t>Item</t>
    </r>
    <rPh sb="0" eb="2">
      <t>コウモク</t>
    </rPh>
    <phoneticPr fontId="2"/>
  </si>
  <si>
    <r>
      <rPr>
        <sz val="11"/>
        <rFont val="ＭＳ Ｐゴシック"/>
        <family val="3"/>
        <charset val="128"/>
      </rPr>
      <t xml:space="preserve">その他
</t>
    </r>
    <r>
      <rPr>
        <sz val="11"/>
        <color indexed="12"/>
        <rFont val="Arial"/>
        <family val="2"/>
      </rPr>
      <t>Others</t>
    </r>
    <rPh sb="2" eb="3">
      <t>タ</t>
    </rPh>
    <phoneticPr fontId="2"/>
  </si>
  <si>
    <r>
      <t xml:space="preserve">3Q
</t>
    </r>
    <r>
      <rPr>
        <sz val="11"/>
        <rFont val="ＭＳ Ｐゴシック"/>
        <family val="3"/>
        <charset val="128"/>
      </rPr>
      <t>（</t>
    </r>
    <r>
      <rPr>
        <sz val="11"/>
        <rFont val="Arial"/>
        <family val="2"/>
      </rPr>
      <t>10-12</t>
    </r>
    <r>
      <rPr>
        <sz val="11"/>
        <rFont val="ＭＳ Ｐゴシック"/>
        <family val="3"/>
        <charset val="128"/>
      </rPr>
      <t>月）</t>
    </r>
    <rPh sb="9" eb="10">
      <t>ガツ</t>
    </rPh>
    <phoneticPr fontId="2"/>
  </si>
  <si>
    <r>
      <t xml:space="preserve">4Q
</t>
    </r>
    <r>
      <rPr>
        <sz val="11"/>
        <rFont val="ＭＳ Ｐゴシック"/>
        <family val="3"/>
        <charset val="128"/>
      </rPr>
      <t>（</t>
    </r>
    <r>
      <rPr>
        <sz val="11"/>
        <rFont val="Arial"/>
        <family val="2"/>
      </rPr>
      <t>1-3</t>
    </r>
    <r>
      <rPr>
        <sz val="11"/>
        <rFont val="ＭＳ Ｐゴシック"/>
        <family val="3"/>
        <charset val="128"/>
      </rPr>
      <t>月）</t>
    </r>
    <rPh sb="7" eb="8">
      <t>ガツ</t>
    </rPh>
    <phoneticPr fontId="2"/>
  </si>
  <si>
    <t>－</t>
    <phoneticPr fontId="2"/>
  </si>
  <si>
    <r>
      <rPr>
        <sz val="14"/>
        <rFont val="ＭＳ Ｐゴシック"/>
        <family val="3"/>
        <charset val="128"/>
      </rPr>
      <t>－</t>
    </r>
    <phoneticPr fontId="2"/>
  </si>
  <si>
    <r>
      <rPr>
        <sz val="14"/>
        <rFont val="ＭＳ Ｐゴシック"/>
        <family val="3"/>
        <charset val="128"/>
      </rPr>
      <t>－</t>
    </r>
    <phoneticPr fontId="2"/>
  </si>
  <si>
    <t>営業利益率</t>
    <rPh sb="0" eb="2">
      <t>エイギョウ</t>
    </rPh>
    <rPh sb="2" eb="4">
      <t>リエキ</t>
    </rPh>
    <rPh sb="4" eb="5">
      <t>リツ</t>
    </rPh>
    <phoneticPr fontId="2"/>
  </si>
  <si>
    <t>－</t>
    <phoneticPr fontId="2"/>
  </si>
  <si>
    <r>
      <t>2013</t>
    </r>
    <r>
      <rPr>
        <sz val="11"/>
        <color indexed="8"/>
        <rFont val="ＭＳ Ｐゴシック"/>
        <family val="3"/>
        <charset val="128"/>
      </rPr>
      <t>年</t>
    </r>
    <r>
      <rPr>
        <sz val="11"/>
        <color indexed="8"/>
        <rFont val="Arial"/>
        <family val="2"/>
      </rPr>
      <t>3</t>
    </r>
    <r>
      <rPr>
        <sz val="11"/>
        <color indexed="8"/>
        <rFont val="ＭＳ Ｐゴシック"/>
        <family val="3"/>
        <charset val="128"/>
      </rPr>
      <t xml:space="preserve">月期
</t>
    </r>
    <r>
      <rPr>
        <sz val="11"/>
        <color indexed="12"/>
        <rFont val="Arial"/>
        <family val="2"/>
      </rPr>
      <t>FY2013</t>
    </r>
    <rPh sb="4" eb="5">
      <t>ネン</t>
    </rPh>
    <rPh sb="6" eb="7">
      <t>ガツ</t>
    </rPh>
    <rPh sb="7" eb="8">
      <t>キ</t>
    </rPh>
    <phoneticPr fontId="2"/>
  </si>
  <si>
    <r>
      <rPr>
        <sz val="11"/>
        <color indexed="12"/>
        <rFont val="Arial"/>
        <family val="2"/>
      </rPr>
      <t>FY2013</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</si>
  <si>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t>－</t>
  </si>
  <si>
    <r>
      <rPr>
        <sz val="11"/>
        <color indexed="12"/>
        <rFont val="Arial"/>
        <family val="2"/>
      </rPr>
      <t>FY201</t>
    </r>
    <r>
      <rPr>
        <sz val="11"/>
        <color indexed="12"/>
        <rFont val="Arial"/>
        <family val="2"/>
      </rPr>
      <t>2</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</si>
  <si>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rPr>
        <sz val="11"/>
        <color indexed="12"/>
        <rFont val="Arial"/>
        <family val="2"/>
      </rPr>
      <t>FY201</t>
    </r>
    <r>
      <rPr>
        <sz val="11"/>
        <color indexed="12"/>
        <rFont val="Arial"/>
        <family val="2"/>
      </rPr>
      <t>1</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</si>
  <si>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t>－</t>
    <phoneticPr fontId="2"/>
  </si>
  <si>
    <t xml:space="preserve">   セグメント別売上高・営業利益</t>
    <rPh sb="8" eb="9">
      <t>ベツ</t>
    </rPh>
    <rPh sb="9" eb="11">
      <t>ウリアゲ</t>
    </rPh>
    <rPh sb="11" eb="12">
      <t>タカ</t>
    </rPh>
    <rPh sb="13" eb="15">
      <t>エイギョウ</t>
    </rPh>
    <rPh sb="15" eb="17">
      <t>リエキ</t>
    </rPh>
    <phoneticPr fontId="2"/>
  </si>
  <si>
    <r>
      <t>2012</t>
    </r>
    <r>
      <rPr>
        <sz val="11"/>
        <color indexed="8"/>
        <rFont val="ＭＳ Ｐゴシック"/>
        <family val="3"/>
        <charset val="128"/>
      </rPr>
      <t>年</t>
    </r>
    <r>
      <rPr>
        <sz val="11"/>
        <color indexed="8"/>
        <rFont val="Arial"/>
        <family val="2"/>
      </rPr>
      <t>3</t>
    </r>
    <r>
      <rPr>
        <sz val="11"/>
        <color indexed="8"/>
        <rFont val="ＭＳ Ｐゴシック"/>
        <family val="3"/>
        <charset val="128"/>
      </rPr>
      <t xml:space="preserve">月期
</t>
    </r>
    <r>
      <rPr>
        <sz val="11"/>
        <color indexed="12"/>
        <rFont val="Arial"/>
        <family val="2"/>
      </rPr>
      <t>FY2012</t>
    </r>
    <rPh sb="4" eb="5">
      <t>ネン</t>
    </rPh>
    <rPh sb="6" eb="7">
      <t>ガツ</t>
    </rPh>
    <rPh sb="7" eb="8">
      <t>キ</t>
    </rPh>
    <phoneticPr fontId="2"/>
  </si>
  <si>
    <r>
      <t>2011</t>
    </r>
    <r>
      <rPr>
        <sz val="11"/>
        <color indexed="8"/>
        <rFont val="ＭＳ Ｐゴシック"/>
        <family val="3"/>
        <charset val="128"/>
      </rPr>
      <t>年</t>
    </r>
    <r>
      <rPr>
        <sz val="11"/>
        <color indexed="8"/>
        <rFont val="Arial"/>
        <family val="2"/>
      </rPr>
      <t>3</t>
    </r>
    <r>
      <rPr>
        <sz val="11"/>
        <color indexed="8"/>
        <rFont val="ＭＳ Ｐゴシック"/>
        <family val="3"/>
        <charset val="128"/>
      </rPr>
      <t>月期</t>
    </r>
    <r>
      <rPr>
        <sz val="11"/>
        <color indexed="8"/>
        <rFont val="Arial"/>
        <family val="2"/>
      </rPr>
      <t xml:space="preserve"> 
</t>
    </r>
    <r>
      <rPr>
        <sz val="11"/>
        <color indexed="12"/>
        <rFont val="Arial"/>
        <family val="2"/>
      </rPr>
      <t>FY2011</t>
    </r>
    <rPh sb="4" eb="5">
      <t>ネン</t>
    </rPh>
    <rPh sb="6" eb="7">
      <t>ガツ</t>
    </rPh>
    <rPh sb="7" eb="8">
      <t>キ</t>
    </rPh>
    <phoneticPr fontId="2"/>
  </si>
  <si>
    <r>
      <t>2009</t>
    </r>
    <r>
      <rPr>
        <sz val="11"/>
        <color indexed="8"/>
        <rFont val="ＭＳ Ｐゴシック"/>
        <family val="3"/>
        <charset val="128"/>
      </rPr>
      <t>年</t>
    </r>
    <r>
      <rPr>
        <sz val="11"/>
        <color indexed="8"/>
        <rFont val="Arial"/>
        <family val="2"/>
      </rPr>
      <t>3</t>
    </r>
    <r>
      <rPr>
        <sz val="11"/>
        <color indexed="8"/>
        <rFont val="ＭＳ Ｐゴシック"/>
        <family val="3"/>
        <charset val="128"/>
      </rPr>
      <t>月期</t>
    </r>
    <r>
      <rPr>
        <sz val="11"/>
        <color indexed="8"/>
        <rFont val="Arial"/>
        <family val="2"/>
      </rPr>
      <t xml:space="preserve"> 
</t>
    </r>
    <r>
      <rPr>
        <sz val="11"/>
        <color indexed="12"/>
        <rFont val="Arial"/>
        <family val="2"/>
      </rPr>
      <t>FY2009</t>
    </r>
    <rPh sb="4" eb="5">
      <t>ネン</t>
    </rPh>
    <rPh sb="6" eb="7">
      <t>ガツ</t>
    </rPh>
    <rPh sb="7" eb="8">
      <t>キ</t>
    </rPh>
    <phoneticPr fontId="2"/>
  </si>
  <si>
    <r>
      <t>2010</t>
    </r>
    <r>
      <rPr>
        <sz val="11"/>
        <color indexed="8"/>
        <rFont val="ＭＳ Ｐゴシック"/>
        <family val="3"/>
        <charset val="128"/>
      </rPr>
      <t>年</t>
    </r>
    <r>
      <rPr>
        <sz val="11"/>
        <color indexed="8"/>
        <rFont val="Arial"/>
        <family val="2"/>
      </rPr>
      <t>3</t>
    </r>
    <r>
      <rPr>
        <sz val="11"/>
        <color indexed="8"/>
        <rFont val="ＭＳ Ｐゴシック"/>
        <family val="3"/>
        <charset val="128"/>
      </rPr>
      <t>月期</t>
    </r>
    <r>
      <rPr>
        <sz val="11"/>
        <color indexed="8"/>
        <rFont val="Arial"/>
        <family val="2"/>
      </rPr>
      <t xml:space="preserve"> 
</t>
    </r>
    <r>
      <rPr>
        <sz val="11"/>
        <color indexed="12"/>
        <rFont val="Arial"/>
        <family val="2"/>
      </rPr>
      <t>FY2010</t>
    </r>
    <rPh sb="4" eb="5">
      <t>ネン</t>
    </rPh>
    <rPh sb="6" eb="7">
      <t>ガツ</t>
    </rPh>
    <rPh sb="7" eb="8">
      <t>キ</t>
    </rPh>
    <phoneticPr fontId="2"/>
  </si>
  <si>
    <t>－</t>
    <phoneticPr fontId="2"/>
  </si>
  <si>
    <t>－</t>
    <phoneticPr fontId="2"/>
  </si>
  <si>
    <t>－</t>
    <phoneticPr fontId="2"/>
  </si>
  <si>
    <t>－</t>
    <phoneticPr fontId="2"/>
  </si>
  <si>
    <r>
      <rPr>
        <sz val="11"/>
        <color indexed="12"/>
        <rFont val="Arial"/>
        <family val="2"/>
      </rPr>
      <t>FY20</t>
    </r>
    <r>
      <rPr>
        <sz val="11"/>
        <color indexed="12"/>
        <rFont val="Arial"/>
        <family val="2"/>
      </rPr>
      <t>09</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</si>
  <si>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rPr>
        <sz val="11"/>
        <color indexed="12"/>
        <rFont val="Arial"/>
        <family val="2"/>
      </rPr>
      <t>FY201</t>
    </r>
    <r>
      <rPr>
        <sz val="11"/>
        <color indexed="12"/>
        <rFont val="Arial"/>
        <family val="2"/>
      </rPr>
      <t>0</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</si>
  <si>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t>－</t>
    <phoneticPr fontId="2"/>
  </si>
  <si>
    <r>
      <rPr>
        <sz val="11"/>
        <color indexed="12"/>
        <rFont val="Arial"/>
        <family val="2"/>
      </rPr>
      <t>FY2014</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</si>
  <si>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t>2014</t>
    </r>
    <r>
      <rPr>
        <sz val="11"/>
        <color indexed="8"/>
        <rFont val="ＭＳ Ｐゴシック"/>
        <family val="3"/>
        <charset val="128"/>
      </rPr>
      <t>年</t>
    </r>
    <r>
      <rPr>
        <sz val="11"/>
        <color indexed="8"/>
        <rFont val="Arial"/>
        <family val="2"/>
      </rPr>
      <t>3</t>
    </r>
    <r>
      <rPr>
        <sz val="11"/>
        <color indexed="8"/>
        <rFont val="ＭＳ Ｐゴシック"/>
        <family val="3"/>
        <charset val="128"/>
      </rPr>
      <t xml:space="preserve">月期
</t>
    </r>
    <r>
      <rPr>
        <sz val="11"/>
        <color indexed="12"/>
        <rFont val="Arial"/>
        <family val="2"/>
      </rPr>
      <t>FY2014</t>
    </r>
    <rPh sb="4" eb="5">
      <t>ネン</t>
    </rPh>
    <rPh sb="6" eb="7">
      <t>ガツ</t>
    </rPh>
    <rPh sb="7" eb="8">
      <t>キ</t>
    </rPh>
    <phoneticPr fontId="2"/>
  </si>
  <si>
    <t>－</t>
    <phoneticPr fontId="2"/>
  </si>
  <si>
    <t>－</t>
    <phoneticPr fontId="2"/>
  </si>
  <si>
    <r>
      <rPr>
        <sz val="14"/>
        <rFont val="ＭＳ Ｐゴシック"/>
        <family val="3"/>
        <charset val="128"/>
      </rPr>
      <t>－</t>
    </r>
    <phoneticPr fontId="2"/>
  </si>
  <si>
    <r>
      <t>2015</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FY2015</t>
    </r>
    <rPh sb="4" eb="5">
      <t>ネン</t>
    </rPh>
    <rPh sb="6" eb="7">
      <t>ガツ</t>
    </rPh>
    <rPh sb="7" eb="8">
      <t>キ</t>
    </rPh>
    <phoneticPr fontId="2"/>
  </si>
  <si>
    <t>-</t>
    <phoneticPr fontId="2"/>
  </si>
  <si>
    <r>
      <rPr>
        <sz val="11"/>
        <color indexed="12"/>
        <rFont val="Arial"/>
        <family val="2"/>
      </rPr>
      <t>FY201</t>
    </r>
    <r>
      <rPr>
        <sz val="11"/>
        <color indexed="12"/>
        <rFont val="Arial"/>
        <family val="2"/>
      </rPr>
      <t>5</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</si>
  <si>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t>2016</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FY201</t>
    </r>
    <r>
      <rPr>
        <sz val="11"/>
        <color indexed="12"/>
        <rFont val="Arial"/>
        <family val="2"/>
      </rPr>
      <t>6</t>
    </r>
    <rPh sb="4" eb="5">
      <t>ネン</t>
    </rPh>
    <rPh sb="6" eb="7">
      <t>ガツ</t>
    </rPh>
    <rPh sb="7" eb="8">
      <t>キ</t>
    </rPh>
    <phoneticPr fontId="2"/>
  </si>
  <si>
    <r>
      <rPr>
        <sz val="11"/>
        <color indexed="12"/>
        <rFont val="Arial"/>
        <family val="2"/>
      </rPr>
      <t>FY201</t>
    </r>
    <r>
      <rPr>
        <sz val="11"/>
        <color indexed="12"/>
        <rFont val="Arial"/>
        <family val="2"/>
      </rPr>
      <t>6</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</si>
  <si>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t>2017</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FY201</t>
    </r>
    <r>
      <rPr>
        <sz val="11"/>
        <color indexed="12"/>
        <rFont val="Arial"/>
        <family val="2"/>
      </rPr>
      <t>7</t>
    </r>
    <rPh sb="4" eb="5">
      <t>ネン</t>
    </rPh>
    <rPh sb="6" eb="7">
      <t>ガツ</t>
    </rPh>
    <rPh sb="7" eb="8">
      <t>キ</t>
    </rPh>
    <phoneticPr fontId="2"/>
  </si>
  <si>
    <r>
      <rPr>
        <sz val="11"/>
        <color indexed="12"/>
        <rFont val="Arial"/>
        <family val="2"/>
      </rPr>
      <t>FY201</t>
    </r>
    <r>
      <rPr>
        <sz val="11"/>
        <color indexed="12"/>
        <rFont val="Arial"/>
        <family val="2"/>
      </rPr>
      <t>7</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</si>
  <si>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t>2018</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FY201</t>
    </r>
    <r>
      <rPr>
        <sz val="11"/>
        <color indexed="12"/>
        <rFont val="Arial"/>
        <family val="2"/>
      </rPr>
      <t>8</t>
    </r>
    <rPh sb="4" eb="5">
      <t>ネン</t>
    </rPh>
    <rPh sb="6" eb="7">
      <t>ガツ</t>
    </rPh>
    <rPh sb="7" eb="8">
      <t>キ</t>
    </rPh>
    <phoneticPr fontId="2"/>
  </si>
  <si>
    <r>
      <t>2019</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FY201</t>
    </r>
    <r>
      <rPr>
        <sz val="11"/>
        <color indexed="12"/>
        <rFont val="Arial"/>
        <family val="2"/>
      </rPr>
      <t>9</t>
    </r>
    <rPh sb="4" eb="5">
      <t>ネン</t>
    </rPh>
    <rPh sb="6" eb="7">
      <t>ガツ</t>
    </rPh>
    <rPh sb="7" eb="8">
      <t>キ</t>
    </rPh>
    <phoneticPr fontId="2"/>
  </si>
  <si>
    <r>
      <t>(</t>
    </r>
    <r>
      <rPr>
        <sz val="11"/>
        <color indexed="8"/>
        <rFont val="ＭＳ Ｐゴシック"/>
        <family val="3"/>
        <charset val="128"/>
      </rPr>
      <t>単位：百万円</t>
    </r>
    <r>
      <rPr>
        <sz val="11"/>
        <color indexed="8"/>
        <rFont val="Arial"/>
        <family val="2"/>
      </rPr>
      <t>)</t>
    </r>
    <rPh sb="1" eb="3">
      <t>タンイ</t>
    </rPh>
    <rPh sb="4" eb="7">
      <t>ヒャクマンエン</t>
    </rPh>
    <phoneticPr fontId="2"/>
  </si>
  <si>
    <r>
      <t>(</t>
    </r>
    <r>
      <rPr>
        <sz val="11"/>
        <color indexed="12"/>
        <rFont val="ＭＳ Ｐゴシック"/>
        <family val="3"/>
        <charset val="128"/>
      </rPr>
      <t>\</t>
    </r>
    <r>
      <rPr>
        <sz val="11"/>
        <color indexed="12"/>
        <rFont val="Arial"/>
        <family val="2"/>
      </rPr>
      <t xml:space="preserve"> million)</t>
    </r>
    <phoneticPr fontId="2"/>
  </si>
  <si>
    <t>日本基準</t>
    <rPh sb="0" eb="2">
      <t>ニホン</t>
    </rPh>
    <rPh sb="2" eb="4">
      <t>キジュン</t>
    </rPh>
    <phoneticPr fontId="2"/>
  </si>
  <si>
    <r>
      <rPr>
        <sz val="11"/>
        <color indexed="12"/>
        <rFont val="Arial"/>
        <family val="2"/>
      </rPr>
      <t>FY201</t>
    </r>
    <r>
      <rPr>
        <sz val="11"/>
        <color indexed="12"/>
        <rFont val="Arial"/>
        <family val="2"/>
      </rPr>
      <t>8</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</si>
  <si>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rPr>
        <sz val="11"/>
        <color indexed="12"/>
        <rFont val="Arial"/>
        <family val="2"/>
      </rPr>
      <t>FY201</t>
    </r>
    <r>
      <rPr>
        <sz val="11"/>
        <color indexed="12"/>
        <rFont val="Arial"/>
        <family val="2"/>
      </rPr>
      <t>9</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</si>
  <si>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t>－</t>
    <phoneticPr fontId="2"/>
  </si>
  <si>
    <r>
      <t>2020</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FY2020</t>
    </r>
    <rPh sb="4" eb="5">
      <t>ネン</t>
    </rPh>
    <rPh sb="6" eb="7">
      <t>ガツ</t>
    </rPh>
    <rPh sb="7" eb="8">
      <t>キ</t>
    </rPh>
    <phoneticPr fontId="2"/>
  </si>
  <si>
    <t>－</t>
    <phoneticPr fontId="2"/>
  </si>
  <si>
    <r>
      <rPr>
        <sz val="11"/>
        <color indexed="12"/>
        <rFont val="Arial"/>
        <family val="2"/>
      </rPr>
      <t>FY2020</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</si>
  <si>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t xml:space="preserve">3Q
</t>
    </r>
    <r>
      <rPr>
        <sz val="11"/>
        <rFont val="ＭＳ Ｐゴシック"/>
        <family val="3"/>
        <charset val="128"/>
      </rPr>
      <t>（</t>
    </r>
    <r>
      <rPr>
        <sz val="11"/>
        <rFont val="Arial"/>
        <family val="2"/>
      </rPr>
      <t>10-12</t>
    </r>
    <r>
      <rPr>
        <sz val="11"/>
        <rFont val="ＭＳ Ｐゴシック"/>
        <family val="3"/>
        <charset val="128"/>
      </rPr>
      <t>月）</t>
    </r>
    <rPh sb="9" eb="10">
      <t>ガツ</t>
    </rPh>
    <phoneticPr fontId="2"/>
  </si>
  <si>
    <r>
      <t xml:space="preserve">4Q
</t>
    </r>
    <r>
      <rPr>
        <sz val="11"/>
        <rFont val="ＭＳ Ｐゴシック"/>
        <family val="3"/>
        <charset val="128"/>
      </rPr>
      <t>（</t>
    </r>
    <r>
      <rPr>
        <sz val="11"/>
        <rFont val="Arial"/>
        <family val="2"/>
      </rPr>
      <t>1-3</t>
    </r>
    <r>
      <rPr>
        <sz val="11"/>
        <rFont val="ＭＳ Ｐゴシック"/>
        <family val="3"/>
        <charset val="128"/>
      </rPr>
      <t>月）</t>
    </r>
    <rPh sb="7" eb="8">
      <t>ガツ</t>
    </rPh>
    <phoneticPr fontId="2"/>
  </si>
  <si>
    <t>Revenue</t>
  </si>
  <si>
    <t>Revenue</t>
    <phoneticPr fontId="2"/>
  </si>
  <si>
    <t>Operating profit</t>
  </si>
  <si>
    <t>Operating profit</t>
    <phoneticPr fontId="2"/>
  </si>
  <si>
    <t>Percentage of revenue</t>
  </si>
  <si>
    <t>Percentage of revenue</t>
    <phoneticPr fontId="2"/>
  </si>
  <si>
    <r>
      <t>2021</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FY2021</t>
    </r>
    <rPh sb="4" eb="5">
      <t>ネン</t>
    </rPh>
    <rPh sb="6" eb="7">
      <t>ガツ</t>
    </rPh>
    <rPh sb="7" eb="8">
      <t>キ</t>
    </rPh>
    <phoneticPr fontId="2"/>
  </si>
  <si>
    <r>
      <rPr>
        <sz val="11"/>
        <color indexed="12"/>
        <rFont val="Arial"/>
        <family val="2"/>
      </rPr>
      <t>FY2021</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</si>
  <si>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rPr>
        <sz val="11"/>
        <rFont val="ＭＳ Ｐゴシック"/>
        <family val="3"/>
        <charset val="128"/>
      </rPr>
      <t xml:space="preserve">医療事業
</t>
    </r>
    <r>
      <rPr>
        <sz val="11"/>
        <color indexed="12"/>
        <rFont val="Arial"/>
        <family val="2"/>
      </rPr>
      <t>Medical</t>
    </r>
    <r>
      <rPr>
        <sz val="11"/>
        <color rgb="FFFF0000"/>
        <rFont val="Arial"/>
        <family val="2"/>
      </rPr>
      <t xml:space="preserve"> </t>
    </r>
    <r>
      <rPr>
        <sz val="11"/>
        <color rgb="FF0000CC"/>
        <rFont val="Arial"/>
        <family val="2"/>
      </rPr>
      <t>Business</t>
    </r>
    <rPh sb="0" eb="2">
      <t>イリョウ</t>
    </rPh>
    <rPh sb="2" eb="4">
      <t>ジギョウ</t>
    </rPh>
    <phoneticPr fontId="2"/>
  </si>
  <si>
    <r>
      <rPr>
        <sz val="11"/>
        <rFont val="ＭＳ Ｐゴシック"/>
        <family val="3"/>
        <charset val="128"/>
      </rPr>
      <t xml:space="preserve">（参考）情報通信
</t>
    </r>
    <r>
      <rPr>
        <sz val="11"/>
        <color rgb="FF0000CC"/>
        <rFont val="Arial"/>
        <family val="2"/>
      </rPr>
      <t>(ref) Inform</t>
    </r>
    <r>
      <rPr>
        <sz val="11"/>
        <color indexed="12"/>
        <rFont val="Arial"/>
        <family val="2"/>
      </rPr>
      <t>ation &amp;
Communication</t>
    </r>
    <rPh sb="1" eb="3">
      <t>サンコウ</t>
    </rPh>
    <rPh sb="4" eb="6">
      <t>ジョウホウ</t>
    </rPh>
    <rPh sb="6" eb="8">
      <t>ツウシン</t>
    </rPh>
    <phoneticPr fontId="2"/>
  </si>
  <si>
    <r>
      <rPr>
        <sz val="11"/>
        <rFont val="ＭＳ Ｐゴシック"/>
        <family val="3"/>
        <charset val="128"/>
      </rPr>
      <t>内視鏡事業</t>
    </r>
    <r>
      <rPr>
        <sz val="11"/>
        <rFont val="Arial"/>
        <family val="2"/>
      </rPr>
      <t xml:space="preserve">
</t>
    </r>
    <r>
      <rPr>
        <sz val="11"/>
        <color indexed="12"/>
        <rFont val="Arial"/>
        <family val="2"/>
      </rPr>
      <t>Endoscopic Solu</t>
    </r>
    <r>
      <rPr>
        <sz val="11"/>
        <color rgb="FF0000CC"/>
        <rFont val="Arial"/>
        <family val="2"/>
      </rPr>
      <t>tions</t>
    </r>
    <r>
      <rPr>
        <sz val="11"/>
        <color indexed="12"/>
        <rFont val="Arial"/>
        <family val="2"/>
      </rPr>
      <t xml:space="preserve"> Division</t>
    </r>
    <rPh sb="0" eb="3">
      <t>ナイシキョウ</t>
    </rPh>
    <rPh sb="3" eb="5">
      <t>ジギョウ</t>
    </rPh>
    <phoneticPr fontId="2"/>
  </si>
  <si>
    <r>
      <rPr>
        <sz val="11"/>
        <rFont val="ＭＳ Ｐゴシック"/>
        <family val="3"/>
        <charset val="128"/>
      </rPr>
      <t>治療機器事業</t>
    </r>
    <r>
      <rPr>
        <sz val="11"/>
        <rFont val="Arial"/>
        <family val="2"/>
      </rPr>
      <t xml:space="preserve">
</t>
    </r>
    <r>
      <rPr>
        <sz val="11"/>
        <color indexed="12"/>
        <rFont val="Arial"/>
        <family val="2"/>
      </rPr>
      <t>Therapeutic Solutio</t>
    </r>
    <r>
      <rPr>
        <sz val="11"/>
        <color rgb="FF0000CC"/>
        <rFont val="Arial"/>
        <family val="2"/>
      </rPr>
      <t xml:space="preserve">ns </t>
    </r>
    <r>
      <rPr>
        <sz val="11"/>
        <color indexed="12"/>
        <rFont val="Arial"/>
        <family val="2"/>
      </rPr>
      <t>Division</t>
    </r>
    <rPh sb="0" eb="2">
      <t>チリョウ</t>
    </rPh>
    <rPh sb="2" eb="4">
      <t>キキ</t>
    </rPh>
    <phoneticPr fontId="2"/>
  </si>
  <si>
    <r>
      <t xml:space="preserve">全社消去
</t>
    </r>
    <r>
      <rPr>
        <sz val="11"/>
        <color rgb="FF0000CC"/>
        <rFont val="Arial"/>
        <family val="2"/>
      </rPr>
      <t>Corporate expenses</t>
    </r>
    <rPh sb="0" eb="2">
      <t>ゼンシャ</t>
    </rPh>
    <rPh sb="2" eb="4">
      <t>ショウキョ</t>
    </rPh>
    <phoneticPr fontId="2"/>
  </si>
  <si>
    <r>
      <rPr>
        <sz val="11"/>
        <rFont val="ＭＳ Ｐゴシック"/>
        <family val="3"/>
        <charset val="128"/>
      </rPr>
      <t xml:space="preserve">合計
</t>
    </r>
    <r>
      <rPr>
        <sz val="11"/>
        <color indexed="12"/>
        <rFont val="Arial"/>
        <family val="2"/>
      </rPr>
      <t>Total</t>
    </r>
    <rPh sb="0" eb="2">
      <t>ゴウケイ</t>
    </rPh>
    <phoneticPr fontId="2"/>
  </si>
  <si>
    <r>
      <rPr>
        <sz val="11"/>
        <rFont val="Arial"/>
        <family val="2"/>
      </rPr>
      <t>⾮</t>
    </r>
    <r>
      <rPr>
        <sz val="11"/>
        <rFont val="ＭＳ Ｐゴシック"/>
        <family val="3"/>
        <charset val="128"/>
      </rPr>
      <t>継続事業</t>
    </r>
    <r>
      <rPr>
        <sz val="11"/>
        <color rgb="FFFF0000"/>
        <rFont val="ＭＳ Ｐゴシック"/>
        <family val="3"/>
        <charset val="128"/>
      </rPr>
      <t xml:space="preserve">
</t>
    </r>
    <r>
      <rPr>
        <sz val="11"/>
        <color rgb="FF0000CC"/>
        <rFont val="Arial"/>
        <family val="2"/>
      </rPr>
      <t xml:space="preserve"> Discontinued Operation</t>
    </r>
    <rPh sb="1" eb="3">
      <t>ケイゾク</t>
    </rPh>
    <rPh sb="3" eb="5">
      <t>ジギョウ</t>
    </rPh>
    <phoneticPr fontId="2"/>
  </si>
  <si>
    <t>*From April 1, 2015, the new business previously included in "Imaging" is included in "Others", so the financial data of FY2015 is corrected to new segmentation</t>
    <phoneticPr fontId="2"/>
  </si>
  <si>
    <t>*On April 1, 2014, the Life Science &amp; Industrial Business has been renamed the Scientific Solutions Business.</t>
    <phoneticPr fontId="2"/>
  </si>
  <si>
    <t>－</t>
    <phoneticPr fontId="2"/>
  </si>
  <si>
    <t>－</t>
    <phoneticPr fontId="2"/>
  </si>
  <si>
    <r>
      <rPr>
        <sz val="14"/>
        <rFont val="游ゴシック"/>
        <family val="2"/>
        <charset val="128"/>
      </rPr>
      <t>－</t>
    </r>
    <phoneticPr fontId="2"/>
  </si>
  <si>
    <t>－</t>
    <phoneticPr fontId="2"/>
  </si>
  <si>
    <t xml:space="preserve">   Revenue and Operating Profit by Business Segment</t>
    <phoneticPr fontId="2"/>
  </si>
  <si>
    <r>
      <t>2022</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FY2022</t>
    </r>
    <rPh sb="4" eb="5">
      <t>ネン</t>
    </rPh>
    <rPh sb="6" eb="7">
      <t>ガツ</t>
    </rPh>
    <rPh sb="7" eb="8">
      <t>キ</t>
    </rPh>
    <phoneticPr fontId="2"/>
  </si>
  <si>
    <r>
      <rPr>
        <sz val="11"/>
        <color indexed="12"/>
        <rFont val="Arial"/>
        <family val="2"/>
      </rPr>
      <t>FY2022</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</si>
  <si>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t>2021</t>
    </r>
    <r>
      <rPr>
        <sz val="11"/>
        <rFont val="ＭＳ Ｐゴシック"/>
        <family val="3"/>
        <charset val="128"/>
      </rPr>
      <t>年</t>
    </r>
    <r>
      <rPr>
        <sz val="11"/>
        <rFont val="Arial"/>
        <family val="2"/>
      </rPr>
      <t>3</t>
    </r>
    <r>
      <rPr>
        <sz val="11"/>
        <rFont val="ＭＳ Ｐゴシック"/>
        <family val="3"/>
        <charset val="128"/>
      </rPr>
      <t>月期</t>
    </r>
    <r>
      <rPr>
        <sz val="11"/>
        <rFont val="Arial"/>
        <family val="2"/>
      </rPr>
      <t xml:space="preserve"> (</t>
    </r>
    <r>
      <rPr>
        <sz val="11"/>
        <rFont val="ＭＳ Ｐゴシック"/>
        <family val="3"/>
        <charset val="128"/>
      </rPr>
      <t xml:space="preserve">気管支鏡の数値を組み替え後の実績）
</t>
    </r>
    <r>
      <rPr>
        <sz val="11"/>
        <color rgb="FF0000CC"/>
        <rFont val="Arial"/>
        <family val="2"/>
      </rPr>
      <t>FY2021 (The figures after restated the revenue of bronchoscopes)</t>
    </r>
    <phoneticPr fontId="2"/>
  </si>
  <si>
    <t xml:space="preserve">*From FY2022, bronchoscopes, which were classified in the gastrointestinal endoscope segment of ESD, have been transferred into the respiratory segment of TSD.
 Accordingly, figures in the above table are before and after restatement for FY2021Q1, Q2, Q3, Q4, total. </t>
    <phoneticPr fontId="2"/>
  </si>
  <si>
    <t>※2014年4月より「ライフ・産業」のセグメント名称を「科学」に変更しております。</t>
    <rPh sb="5" eb="6">
      <t>ネン</t>
    </rPh>
    <rPh sb="7" eb="8">
      <t>ガツ</t>
    </rPh>
    <rPh sb="15" eb="17">
      <t>サンギョウ</t>
    </rPh>
    <rPh sb="24" eb="26">
      <t>メイショウ</t>
    </rPh>
    <rPh sb="28" eb="30">
      <t>カガク</t>
    </rPh>
    <rPh sb="32" eb="34">
      <t>ヘンコウ</t>
    </rPh>
    <phoneticPr fontId="2"/>
  </si>
  <si>
    <t>※2015年4月より従来「映像事業」に区分されていた新規事業を「その他事業」に変更したため、2015年3月期を区分変更後の情報で記載しています</t>
    <phoneticPr fontId="2"/>
  </si>
  <si>
    <t>※FY2021Q2より映像事業を⾮継続事業に分類したことに伴い、「その他」、「全社消去」、「合計」のFY2020Q1、Q2、Q3、Q4、通期、FY2021Q1の数値も組み替えて表⽰しています。</t>
    <rPh sb="35" eb="36">
      <t>タ</t>
    </rPh>
    <rPh sb="39" eb="41">
      <t>ゼンシャ</t>
    </rPh>
    <rPh sb="41" eb="43">
      <t>ショウキョ</t>
    </rPh>
    <rPh sb="46" eb="48">
      <t>ゴウケイ</t>
    </rPh>
    <phoneticPr fontId="2"/>
  </si>
  <si>
    <t>※FY2022より、内視鏡事業の消化器内視鏡分野に分類していた気管⽀鏡につきまして、治療機器事業の呼吸器科に移管しています。これに伴い、上表ではFY2021Q1、Q2、Q3、Q4、通期の組替前・組替後の数値を表⽰しています。</t>
    <phoneticPr fontId="2"/>
  </si>
  <si>
    <r>
      <rPr>
        <sz val="14"/>
        <rFont val="ＭＳ Ｐゴシック"/>
        <family val="2"/>
        <charset val="128"/>
      </rPr>
      <t>－</t>
    </r>
    <phoneticPr fontId="2"/>
  </si>
  <si>
    <r>
      <t>2023</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FY2023</t>
    </r>
    <rPh sb="4" eb="5">
      <t>ネン</t>
    </rPh>
    <rPh sb="6" eb="7">
      <t>ガツ</t>
    </rPh>
    <rPh sb="7" eb="8">
      <t>キ</t>
    </rPh>
    <phoneticPr fontId="2"/>
  </si>
  <si>
    <r>
      <rPr>
        <sz val="11"/>
        <color indexed="12"/>
        <rFont val="Arial"/>
        <family val="2"/>
      </rPr>
      <t>FY2023</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</si>
  <si>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t xml:space="preserve">*From FY2021Q2, Imaging Business has been reclassified as a discontinued operation. Accordingly, we restated figures for FY2020Q1 ,Q2, Q3, Q4, total, and FY2021Q1 of "Others", "Corporate expenses" and "Total". 
</t>
    <phoneticPr fontId="2"/>
  </si>
  <si>
    <r>
      <rPr>
        <sz val="11"/>
        <rFont val="ＭＳ Ｐゴシック"/>
        <family val="3"/>
        <charset val="128"/>
      </rPr>
      <t xml:space="preserve">（参考）映像事業
</t>
    </r>
    <r>
      <rPr>
        <sz val="11"/>
        <color rgb="FF0000CC"/>
        <rFont val="Arial"/>
        <family val="2"/>
      </rPr>
      <t>(ref) Imaging</t>
    </r>
    <rPh sb="4" eb="6">
      <t>エイゾウ</t>
    </rPh>
    <rPh sb="6" eb="8">
      <t>ジギョウ</t>
    </rPh>
    <phoneticPr fontId="2"/>
  </si>
  <si>
    <r>
      <rPr>
        <sz val="11"/>
        <rFont val="ＭＳ Ｐゴシック"/>
        <family val="3"/>
        <charset val="128"/>
      </rPr>
      <t xml:space="preserve">（参考）科学事業
</t>
    </r>
    <r>
      <rPr>
        <sz val="11"/>
        <color rgb="FF0000CC"/>
        <rFont val="Arial"/>
        <family val="2"/>
      </rPr>
      <t xml:space="preserve">(ref) </t>
    </r>
    <r>
      <rPr>
        <sz val="11"/>
        <color indexed="12"/>
        <rFont val="Arial"/>
        <family val="2"/>
      </rPr>
      <t xml:space="preserve">Science 
</t>
    </r>
    <r>
      <rPr>
        <sz val="11"/>
        <color rgb="FF0000CC"/>
        <rFont val="Arial"/>
        <family val="2"/>
      </rPr>
      <t>Solutions</t>
    </r>
    <rPh sb="4" eb="6">
      <t>カガク</t>
    </rPh>
    <rPh sb="6" eb="8">
      <t>ジギョウ</t>
    </rPh>
    <phoneticPr fontId="2"/>
  </si>
  <si>
    <t xml:space="preserve">*From FY2023Q2, Science Solutions Business has been reclassified as a discontinued operation. Accordingly, we restated figures for FY2022Q1 ,Q2, Q3, Q4, total, and FY2023Q1 of "Others", "Corporate expenses" and "Total".
</t>
    <phoneticPr fontId="2"/>
  </si>
  <si>
    <t>※FY2023Q2より科学事業を⾮継続事業に分類したことに伴い、「その他」、「全社消去」、「合計」のFY2022Q1、Q2、Q3、Q4、通期、FY2023Q1の数値も組み替えて表⽰しています。</t>
    <rPh sb="11" eb="13">
      <t>カガク</t>
    </rPh>
    <rPh sb="35" eb="36">
      <t>タ</t>
    </rPh>
    <rPh sb="39" eb="41">
      <t>ゼンシャ</t>
    </rPh>
    <rPh sb="41" eb="43">
      <t>ショウキョ</t>
    </rPh>
    <rPh sb="46" eb="48">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</si>
</sst>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
  </numFmts>
  <fonts count="28">
    <font>
      <sz val="11"/>
      <name val="ＭＳ Ｐゴシック"/>
      <family val="3"/>
      <charset val="128"/>
    </font>
    <font>
      <sz val="11"/>
      <name val="ＭＳ Ｐゴシック"/>
      <family val="3"/>
      <charset val="128"/>
    </font>
    <font>
      <sz val="6"/>
      <name val="ＭＳ Ｐゴシック"/>
      <family val="3"/>
      <charset val="128"/>
    </font>
    <font>
      <sz val="11"/>
      <name val="Arial"/>
      <family val="2"/>
    </font>
    <font>
      <b/>
      <sz val="11"/>
      <name val="Arial"/>
      <family val="2"/>
    </font>
    <font>
      <sz val="11"/>
      <color indexed="8"/>
      <name val="ＭＳ Ｐゴシック"/>
      <family val="3"/>
      <charset val="128"/>
    </font>
    <font>
      <sz val="11"/>
      <color indexed="8"/>
      <name val="Arial"/>
      <family val="2"/>
    </font>
    <font>
      <sz val="14"/>
      <name val="ＭＳ Ｐゴシック"/>
      <family val="3"/>
      <charset val="128"/>
    </font>
    <font>
      <sz val="12"/>
      <name val="Arial"/>
      <family val="2"/>
    </font>
    <font>
      <sz val="12"/>
      <name val="ＭＳ Ｐゴシック"/>
      <family val="3"/>
      <charset val="128"/>
    </font>
    <font>
      <b/>
      <i/>
      <sz val="16"/>
      <color indexed="8"/>
      <name val="ＭＳ Ｐゴシック"/>
      <family val="3"/>
      <charset val="128"/>
    </font>
    <font>
      <sz val="14"/>
      <name val="Arial"/>
      <family val="2"/>
    </font>
    <font>
      <sz val="11"/>
      <color indexed="12"/>
      <name val="Arial"/>
      <family val="2"/>
    </font>
    <font>
      <sz val="11"/>
      <color indexed="12"/>
      <name val="ＭＳ Ｐゴシック"/>
      <family val="3"/>
      <charset val="128"/>
    </font>
    <font>
      <sz val="10"/>
      <name val="ＭＳ 明朝"/>
      <family val="1"/>
      <charset val="128"/>
    </font>
    <font>
      <sz val="11"/>
      <name val="明朝"/>
      <family val="3"/>
      <charset val="128"/>
    </font>
    <font>
      <u/>
      <sz val="11"/>
      <color theme="10"/>
      <name val="ＭＳ Ｐゴシック"/>
      <family val="3"/>
      <charset val="128"/>
    </font>
    <font>
      <sz val="11"/>
      <color rgb="FF0000CC"/>
      <name val="Arial"/>
      <family val="2"/>
    </font>
    <font>
      <b/>
      <i/>
      <sz val="16"/>
      <color rgb="FF0000CC"/>
      <name val="ＭＳ Ｐゴシック"/>
      <family val="3"/>
      <charset val="128"/>
    </font>
    <font>
      <sz val="11"/>
      <color rgb="FFFF0000"/>
      <name val="Arial"/>
      <family val="2"/>
    </font>
    <font>
      <sz val="11"/>
      <color rgb="FFFF0000"/>
      <name val="ＭＳ Ｐゴシック"/>
      <family val="3"/>
      <charset val="128"/>
    </font>
    <font>
      <sz val="11"/>
      <name val="Meiryo UI"/>
      <family val="3"/>
      <charset val="128"/>
    </font>
    <font>
      <sz val="11"/>
      <color rgb="FF0000CC"/>
      <name val="Meiryo UI"/>
      <family val="3"/>
      <charset val="128"/>
    </font>
    <font>
      <b/>
      <sz val="14"/>
      <name val="Arial"/>
      <family val="2"/>
    </font>
    <font>
      <sz val="11"/>
      <name val="ＭＳ Ｐゴシック"/>
      <family val="3"/>
      <charset val="128"/>
      <scheme val="minor"/>
    </font>
    <font>
      <sz val="14"/>
      <name val="游ゴシック"/>
      <family val="2"/>
      <charset val="128"/>
    </font>
    <font>
      <sz val="14"/>
      <name val="ＭＳ ゴシック"/>
      <family val="3"/>
      <charset val="128"/>
    </font>
    <font>
      <sz val="14"/>
      <name val="ＭＳ Ｐゴシック"/>
      <family val="2"/>
      <charset val="128"/>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86">
    <border>
      <left/>
      <right/>
      <top/>
      <bottom/>
      <diagonal/>
    </border>
    <border>
      <left style="thin">
        <color indexed="64"/>
      </left>
      <right/>
      <top/>
      <bottom/>
      <diagonal/>
    </border>
    <border>
      <left style="hair">
        <color indexed="64"/>
      </left>
      <right/>
      <top/>
      <bottom/>
      <diagonal/>
    </border>
    <border>
      <left style="hair">
        <color indexed="64"/>
      </left>
      <right style="hair">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style="hair">
        <color indexed="64"/>
      </left>
      <right style="hair">
        <color indexed="64"/>
      </right>
      <top style="medium">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hair">
        <color indexed="64"/>
      </right>
      <top/>
      <bottom style="medium">
        <color indexed="64"/>
      </bottom>
      <diagonal/>
    </border>
    <border>
      <left style="hair">
        <color indexed="64"/>
      </left>
      <right/>
      <top style="medium">
        <color indexed="64"/>
      </top>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bottom style="medium">
        <color indexed="64"/>
      </bottom>
      <diagonal/>
    </border>
    <border>
      <left style="thin">
        <color indexed="64"/>
      </left>
      <right/>
      <top style="medium">
        <color indexed="64"/>
      </top>
      <bottom/>
      <diagonal/>
    </border>
    <border>
      <left/>
      <right style="hair">
        <color indexed="64"/>
      </right>
      <top/>
      <bottom style="thin">
        <color indexed="64"/>
      </bottom>
      <diagonal/>
    </border>
    <border>
      <left style="thin">
        <color indexed="64"/>
      </left>
      <right/>
      <top/>
      <bottom style="medium">
        <color indexed="64"/>
      </bottom>
      <diagonal/>
    </border>
    <border>
      <left/>
      <right style="hair">
        <color indexed="64"/>
      </right>
      <top style="medium">
        <color indexed="64"/>
      </top>
      <bottom/>
      <diagonal/>
    </border>
    <border>
      <left/>
      <right style="hair">
        <color indexed="64"/>
      </right>
      <top/>
      <bottom/>
      <diagonal/>
    </border>
    <border>
      <left/>
      <right style="hair">
        <color indexed="64"/>
      </right>
      <top style="thin">
        <color indexed="64"/>
      </top>
      <bottom/>
      <diagonal/>
    </border>
    <border>
      <left/>
      <right style="hair">
        <color indexed="64"/>
      </right>
      <top/>
      <bottom style="medium">
        <color indexed="64"/>
      </bottom>
      <diagonal/>
    </border>
    <border>
      <left/>
      <right style="medium">
        <color indexed="64"/>
      </right>
      <top/>
      <bottom/>
      <diagonal/>
    </border>
    <border>
      <left style="hair">
        <color indexed="64"/>
      </left>
      <right style="thin">
        <color indexed="64"/>
      </right>
      <top/>
      <bottom/>
      <diagonal/>
    </border>
    <border>
      <left style="hair">
        <color indexed="64"/>
      </left>
      <right style="thin">
        <color indexed="64"/>
      </right>
      <top style="medium">
        <color indexed="64"/>
      </top>
      <bottom/>
      <diagonal/>
    </border>
    <border>
      <left/>
      <right style="medium">
        <color indexed="64"/>
      </right>
      <top style="medium">
        <color indexed="64"/>
      </top>
      <bottom/>
      <diagonal/>
    </border>
    <border>
      <left style="hair">
        <color indexed="64"/>
      </left>
      <right style="thin">
        <color indexed="64"/>
      </right>
      <top style="thin">
        <color indexed="64"/>
      </top>
      <bottom/>
      <diagonal/>
    </border>
    <border>
      <left/>
      <right style="medium">
        <color indexed="64"/>
      </right>
      <top style="thin">
        <color indexed="64"/>
      </top>
      <bottom/>
      <diagonal/>
    </border>
    <border>
      <left style="hair">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bottom style="thin">
        <color indexed="64"/>
      </bottom>
      <diagonal/>
    </border>
    <border>
      <left style="hair">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medium">
        <color indexed="64"/>
      </bottom>
      <diagonal/>
    </border>
    <border>
      <left/>
      <right style="medium">
        <color indexed="64"/>
      </right>
      <top style="medium">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hair">
        <color theme="1"/>
      </left>
      <right/>
      <top style="medium">
        <color indexed="64"/>
      </top>
      <bottom/>
      <diagonal/>
    </border>
    <border>
      <left style="hair">
        <color theme="1"/>
      </left>
      <right/>
      <top/>
      <bottom/>
      <diagonal/>
    </border>
    <border>
      <left style="hair">
        <color theme="1"/>
      </left>
      <right/>
      <top style="thin">
        <color indexed="64"/>
      </top>
      <bottom/>
      <diagonal/>
    </border>
    <border>
      <left style="hair">
        <color theme="1"/>
      </left>
      <right/>
      <top/>
      <bottom style="thin">
        <color indexed="64"/>
      </bottom>
      <diagonal/>
    </border>
    <border>
      <left style="hair">
        <color theme="1"/>
      </left>
      <right style="thin">
        <color theme="1"/>
      </right>
      <top style="thin">
        <color indexed="64"/>
      </top>
      <bottom/>
      <diagonal/>
    </border>
    <border>
      <left style="hair">
        <color theme="1"/>
      </left>
      <right style="hair">
        <color theme="1"/>
      </right>
      <top/>
      <bottom style="thin">
        <color theme="1"/>
      </bottom>
      <diagonal/>
    </border>
    <border>
      <left style="hair">
        <color theme="1"/>
      </left>
      <right style="hair">
        <color indexed="64"/>
      </right>
      <top/>
      <bottom style="thin">
        <color indexed="64"/>
      </bottom>
      <diagonal/>
    </border>
    <border>
      <left style="hair">
        <color theme="1"/>
      </left>
      <right style="hair">
        <color indexed="64"/>
      </right>
      <top style="thin">
        <color indexed="64"/>
      </top>
      <bottom/>
      <diagonal/>
    </border>
    <border>
      <left style="hair">
        <color theme="1"/>
      </left>
      <right style="hair">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hair">
        <color theme="1"/>
      </right>
      <top/>
      <bottom/>
      <diagonal/>
    </border>
    <border>
      <left style="medium">
        <color indexed="64"/>
      </left>
      <right style="hair">
        <color theme="1"/>
      </right>
      <top/>
      <bottom style="thin">
        <color indexed="64"/>
      </bottom>
      <diagonal/>
    </border>
    <border>
      <left style="medium">
        <color indexed="64"/>
      </left>
      <right style="hair">
        <color theme="1"/>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hair">
        <color theme="1"/>
      </left>
      <right/>
      <top/>
      <bottom style="medium">
        <color indexed="64"/>
      </bottom>
      <diagonal/>
    </border>
    <border>
      <left style="medium">
        <color indexed="64"/>
      </left>
      <right style="hair">
        <color indexed="64"/>
      </right>
      <top/>
      <bottom style="medium">
        <color indexed="64"/>
      </bottom>
      <diagonal/>
    </border>
    <border>
      <left style="hair">
        <color theme="1"/>
      </left>
      <right style="thin">
        <color indexed="64"/>
      </right>
      <top/>
      <bottom/>
      <diagonal/>
    </border>
    <border>
      <left style="hair">
        <color theme="1"/>
      </left>
      <right style="thin">
        <color indexed="64"/>
      </right>
      <top style="thin">
        <color indexed="64"/>
      </top>
      <bottom/>
      <diagonal/>
    </border>
    <border>
      <left style="hair">
        <color theme="1"/>
      </left>
      <right style="hair">
        <color theme="1"/>
      </right>
      <top/>
      <bottom/>
      <diagonal/>
    </border>
  </borders>
  <cellStyleXfs count="16">
    <xf numFmtId="0" fontId="0" fillId="0" borderId="0">
      <alignment vertical="center"/>
    </xf>
    <xf numFmtId="0" fontId="14" fillId="0" borderId="0"/>
    <xf numFmtId="0" fontId="15" fillId="0" borderId="0"/>
    <xf numFmtId="0" fontId="14" fillId="0" borderId="0"/>
    <xf numFmtId="0" fontId="15" fillId="0" borderId="0"/>
    <xf numFmtId="0" fontId="14" fillId="0" borderId="0"/>
    <xf numFmtId="9" fontId="1" fillId="0" borderId="0" applyFont="0" applyFill="0" applyBorder="0" applyAlignment="0" applyProtection="0">
      <alignment vertical="center"/>
    </xf>
    <xf numFmtId="9" fontId="1" fillId="0" borderId="0" applyFont="0" applyFill="0" applyBorder="0" applyAlignment="0" applyProtection="0"/>
    <xf numFmtId="0" fontId="16" fillId="0" borderId="0" applyNumberFormat="0" applyFill="0" applyBorder="0" applyAlignment="0" applyProtection="0">
      <alignment vertical="center"/>
    </xf>
    <xf numFmtId="0" fontId="14" fillId="0" borderId="0"/>
    <xf numFmtId="38" fontId="1" fillId="0" borderId="0" applyFont="0" applyFill="0" applyBorder="0" applyAlignment="0" applyProtection="0">
      <alignment vertical="center"/>
    </xf>
    <xf numFmtId="38" fontId="1" fillId="0" borderId="0" applyFont="0" applyFill="0" applyBorder="0" applyAlignment="0" applyProtection="0"/>
    <xf numFmtId="0" fontId="14" fillId="0" borderId="0"/>
    <xf numFmtId="0" fontId="1" fillId="0" borderId="0"/>
    <xf numFmtId="0" fontId="1" fillId="0" borderId="0"/>
    <xf numFmtId="0" fontId="1" fillId="0" borderId="0"/>
  </cellStyleXfs>
  <cellXfs count="394">
    <xf numFmtId="0" fontId="0" fillId="0" borderId="0" xfId="0">
      <alignment vertical="center"/>
    </xf>
    <xf numFmtId="0" fontId="3" fillId="0" borderId="0" xfId="0" applyFont="1" applyAlignment="1">
      <alignment horizontal="left" vertical="center"/>
    </xf>
    <xf numFmtId="0" fontId="3" fillId="0" borderId="0" xfId="0" applyFont="1" applyAlignment="1">
      <alignment horizontal="center" vertical="center"/>
    </xf>
    <xf numFmtId="176" fontId="3" fillId="0" borderId="0" xfId="10" applyNumberFormat="1" applyFont="1">
      <alignment vertical="center"/>
    </xf>
    <xf numFmtId="0" fontId="3" fillId="0" borderId="0" xfId="0" applyFont="1">
      <alignment vertical="center"/>
    </xf>
    <xf numFmtId="176" fontId="11" fillId="0" borderId="1" xfId="0" applyNumberFormat="1" applyFont="1" applyFill="1" applyBorder="1">
      <alignment vertical="center"/>
    </xf>
    <xf numFmtId="176" fontId="11" fillId="0" borderId="2" xfId="0" applyNumberFormat="1" applyFont="1" applyFill="1" applyBorder="1">
      <alignment vertical="center"/>
    </xf>
    <xf numFmtId="176" fontId="11" fillId="0" borderId="3" xfId="0" applyNumberFormat="1" applyFont="1" applyFill="1" applyBorder="1">
      <alignment vertical="center"/>
    </xf>
    <xf numFmtId="176" fontId="11" fillId="0" borderId="0" xfId="0" applyNumberFormat="1" applyFont="1" applyFill="1" applyBorder="1">
      <alignment vertical="center"/>
    </xf>
    <xf numFmtId="176" fontId="7" fillId="0" borderId="0" xfId="0" applyNumberFormat="1" applyFont="1" applyFill="1" applyBorder="1" applyAlignment="1">
      <alignment horizontal="right" vertical="center"/>
    </xf>
    <xf numFmtId="176" fontId="11" fillId="0" borderId="4" xfId="10" applyNumberFormat="1" applyFont="1" applyFill="1" applyBorder="1">
      <alignment vertical="center"/>
    </xf>
    <xf numFmtId="177" fontId="11" fillId="0" borderId="1" xfId="6" applyNumberFormat="1" applyFont="1" applyFill="1" applyBorder="1">
      <alignment vertical="center"/>
    </xf>
    <xf numFmtId="176" fontId="11" fillId="0" borderId="5" xfId="0" applyNumberFormat="1" applyFont="1" applyFill="1" applyBorder="1">
      <alignment vertical="center"/>
    </xf>
    <xf numFmtId="176" fontId="11" fillId="0" borderId="6" xfId="0" applyNumberFormat="1" applyFont="1" applyFill="1" applyBorder="1">
      <alignment vertical="center"/>
    </xf>
    <xf numFmtId="176" fontId="11" fillId="0" borderId="4" xfId="0" applyNumberFormat="1" applyFont="1" applyFill="1" applyBorder="1">
      <alignment vertical="center"/>
    </xf>
    <xf numFmtId="176" fontId="7" fillId="0" borderId="1" xfId="0" applyNumberFormat="1" applyFont="1" applyFill="1" applyBorder="1" applyAlignment="1">
      <alignment horizontal="right" vertical="center"/>
    </xf>
    <xf numFmtId="177" fontId="11" fillId="0" borderId="4" xfId="6" applyNumberFormat="1" applyFont="1" applyFill="1" applyBorder="1">
      <alignment vertical="center"/>
    </xf>
    <xf numFmtId="176" fontId="7" fillId="0" borderId="8" xfId="0" applyNumberFormat="1" applyFont="1" applyFill="1" applyBorder="1" applyAlignment="1">
      <alignment horizontal="right" vertical="center"/>
    </xf>
    <xf numFmtId="176" fontId="11" fillId="0" borderId="0" xfId="0" applyNumberFormat="1" applyFont="1" applyFill="1" applyBorder="1" applyAlignment="1">
      <alignment horizontal="right" vertical="center"/>
    </xf>
    <xf numFmtId="177" fontId="11" fillId="0" borderId="0" xfId="6" applyNumberFormat="1" applyFont="1" applyFill="1" applyBorder="1">
      <alignment vertical="center"/>
    </xf>
    <xf numFmtId="176" fontId="7" fillId="0" borderId="10" xfId="0" applyNumberFormat="1" applyFont="1" applyFill="1" applyBorder="1" applyAlignment="1">
      <alignment horizontal="right" vertical="center"/>
    </xf>
    <xf numFmtId="176" fontId="7" fillId="0" borderId="9" xfId="0" applyNumberFormat="1" applyFont="1" applyFill="1" applyBorder="1" applyAlignment="1">
      <alignment horizontal="right" vertical="center"/>
    </xf>
    <xf numFmtId="176" fontId="7" fillId="0" borderId="4" xfId="0" applyNumberFormat="1" applyFont="1" applyFill="1" applyBorder="1" applyAlignment="1">
      <alignment horizontal="right" vertical="center"/>
    </xf>
    <xf numFmtId="176" fontId="7" fillId="0" borderId="3" xfId="0" applyNumberFormat="1" applyFont="1" applyFill="1" applyBorder="1" applyAlignment="1">
      <alignment horizontal="right" vertical="center"/>
    </xf>
    <xf numFmtId="176" fontId="7" fillId="0" borderId="2" xfId="0" applyNumberFormat="1" applyFont="1" applyFill="1" applyBorder="1" applyAlignment="1">
      <alignment horizontal="right" vertical="center"/>
    </xf>
    <xf numFmtId="176" fontId="11" fillId="0" borderId="3" xfId="0" applyNumberFormat="1" applyFont="1" applyFill="1" applyBorder="1" applyAlignment="1">
      <alignment horizontal="right" vertical="center"/>
    </xf>
    <xf numFmtId="176" fontId="11" fillId="0" borderId="11" xfId="0" applyNumberFormat="1" applyFont="1" applyFill="1" applyBorder="1">
      <alignment vertical="center"/>
    </xf>
    <xf numFmtId="176" fontId="11" fillId="0" borderId="12" xfId="0" applyNumberFormat="1" applyFont="1" applyFill="1" applyBorder="1">
      <alignment vertical="center"/>
    </xf>
    <xf numFmtId="176" fontId="11" fillId="0" borderId="11" xfId="10" applyNumberFormat="1" applyFont="1" applyFill="1" applyBorder="1">
      <alignment vertical="center"/>
    </xf>
    <xf numFmtId="176" fontId="11" fillId="0" borderId="5" xfId="0" applyNumberFormat="1" applyFont="1" applyFill="1" applyBorder="1" applyAlignment="1">
      <alignment horizontal="right" vertical="center"/>
    </xf>
    <xf numFmtId="176" fontId="11" fillId="0" borderId="7" xfId="0" applyNumberFormat="1" applyFont="1" applyFill="1" applyBorder="1" applyAlignment="1">
      <alignment horizontal="right" vertical="center"/>
    </xf>
    <xf numFmtId="176" fontId="11" fillId="0" borderId="6" xfId="0" applyNumberFormat="1" applyFont="1" applyFill="1" applyBorder="1" applyAlignment="1">
      <alignment horizontal="right" vertical="center"/>
    </xf>
    <xf numFmtId="0" fontId="3" fillId="0" borderId="15" xfId="0" applyFont="1" applyFill="1" applyBorder="1" applyAlignment="1">
      <alignment vertical="center"/>
    </xf>
    <xf numFmtId="0" fontId="3" fillId="0" borderId="16" xfId="0" applyFont="1" applyFill="1" applyBorder="1" applyAlignment="1">
      <alignment vertical="center"/>
    </xf>
    <xf numFmtId="0" fontId="0" fillId="0" borderId="16" xfId="0" applyFont="1" applyFill="1" applyBorder="1" applyAlignment="1">
      <alignment vertical="center"/>
    </xf>
    <xf numFmtId="0" fontId="3" fillId="0" borderId="17" xfId="0" applyFont="1" applyFill="1" applyBorder="1" applyAlignment="1">
      <alignment vertical="center"/>
    </xf>
    <xf numFmtId="0" fontId="0" fillId="0" borderId="18" xfId="0" applyFont="1" applyFill="1" applyBorder="1" applyAlignment="1">
      <alignment vertical="center"/>
    </xf>
    <xf numFmtId="0" fontId="0" fillId="0" borderId="19" xfId="0" applyFont="1" applyFill="1" applyBorder="1" applyAlignment="1">
      <alignment vertical="center"/>
    </xf>
    <xf numFmtId="176" fontId="7" fillId="0" borderId="18" xfId="0" applyNumberFormat="1" applyFont="1" applyFill="1" applyBorder="1" applyAlignment="1">
      <alignment horizontal="right" vertical="center"/>
    </xf>
    <xf numFmtId="176" fontId="7" fillId="0" borderId="16" xfId="0" applyNumberFormat="1" applyFont="1" applyFill="1" applyBorder="1" applyAlignment="1">
      <alignment horizontal="right" vertical="center"/>
    </xf>
    <xf numFmtId="176" fontId="11" fillId="0" borderId="20" xfId="0" applyNumberFormat="1" applyFont="1" applyFill="1" applyBorder="1">
      <alignment vertical="center"/>
    </xf>
    <xf numFmtId="177" fontId="11" fillId="0" borderId="3" xfId="6" applyNumberFormat="1" applyFont="1" applyFill="1" applyBorder="1">
      <alignment vertical="center"/>
    </xf>
    <xf numFmtId="176" fontId="7" fillId="0" borderId="22" xfId="0" applyNumberFormat="1" applyFont="1" applyFill="1" applyBorder="1" applyAlignment="1">
      <alignment horizontal="right" vertical="center"/>
    </xf>
    <xf numFmtId="177" fontId="11" fillId="0" borderId="3" xfId="6" applyNumberFormat="1" applyFont="1" applyFill="1" applyBorder="1" applyAlignment="1">
      <alignment horizontal="right" vertical="center"/>
    </xf>
    <xf numFmtId="176" fontId="11" fillId="0" borderId="21" xfId="0" applyNumberFormat="1" applyFont="1" applyFill="1" applyBorder="1" applyAlignment="1">
      <alignment horizontal="right" vertical="center"/>
    </xf>
    <xf numFmtId="176" fontId="11" fillId="0" borderId="24" xfId="0" applyNumberFormat="1" applyFont="1" applyFill="1" applyBorder="1">
      <alignment vertical="center"/>
    </xf>
    <xf numFmtId="177" fontId="11" fillId="0" borderId="2" xfId="6" applyNumberFormat="1" applyFont="1" applyFill="1" applyBorder="1">
      <alignment vertical="center"/>
    </xf>
    <xf numFmtId="176" fontId="11" fillId="0" borderId="25" xfId="0" applyNumberFormat="1" applyFont="1" applyFill="1" applyBorder="1">
      <alignment vertical="center"/>
    </xf>
    <xf numFmtId="176" fontId="7" fillId="0" borderId="26" xfId="0" applyNumberFormat="1" applyFont="1" applyFill="1" applyBorder="1" applyAlignment="1">
      <alignment horizontal="right" vertical="center"/>
    </xf>
    <xf numFmtId="176" fontId="11" fillId="0" borderId="2" xfId="0" applyNumberFormat="1" applyFont="1" applyFill="1" applyBorder="1" applyAlignment="1">
      <alignment horizontal="right" vertical="center"/>
    </xf>
    <xf numFmtId="176" fontId="11" fillId="0" borderId="25" xfId="0" applyNumberFormat="1" applyFont="1" applyFill="1" applyBorder="1" applyAlignment="1">
      <alignment horizontal="right" vertical="center"/>
    </xf>
    <xf numFmtId="176" fontId="11" fillId="0" borderId="28" xfId="0" applyNumberFormat="1" applyFont="1" applyFill="1" applyBorder="1">
      <alignment vertical="center"/>
    </xf>
    <xf numFmtId="177" fontId="11" fillId="0" borderId="22" xfId="6" applyNumberFormat="1" applyFont="1" applyFill="1" applyBorder="1">
      <alignment vertical="center"/>
    </xf>
    <xf numFmtId="176" fontId="7" fillId="0" borderId="29" xfId="0" applyNumberFormat="1" applyFont="1" applyFill="1" applyBorder="1" applyAlignment="1">
      <alignment horizontal="right" vertical="center"/>
    </xf>
    <xf numFmtId="176" fontId="11" fillId="0" borderId="3" xfId="10" applyNumberFormat="1" applyFont="1" applyBorder="1">
      <alignment vertical="center"/>
    </xf>
    <xf numFmtId="176" fontId="11" fillId="0" borderId="16" xfId="10" applyNumberFormat="1" applyFont="1" applyBorder="1">
      <alignment vertical="center"/>
    </xf>
    <xf numFmtId="176" fontId="11" fillId="0" borderId="20" xfId="10" applyNumberFormat="1" applyFont="1" applyBorder="1">
      <alignment vertical="center"/>
    </xf>
    <xf numFmtId="176" fontId="11" fillId="0" borderId="15" xfId="10" applyNumberFormat="1" applyFont="1" applyBorder="1">
      <alignment vertical="center"/>
    </xf>
    <xf numFmtId="177" fontId="11" fillId="0" borderId="10" xfId="6" applyNumberFormat="1" applyFont="1" applyFill="1" applyBorder="1">
      <alignment vertical="center"/>
    </xf>
    <xf numFmtId="177" fontId="11" fillId="0" borderId="26" xfId="6" applyNumberFormat="1" applyFont="1" applyFill="1" applyBorder="1">
      <alignment vertical="center"/>
    </xf>
    <xf numFmtId="177" fontId="11" fillId="0" borderId="9" xfId="6" applyNumberFormat="1" applyFont="1" applyFill="1" applyBorder="1">
      <alignment vertical="center"/>
    </xf>
    <xf numFmtId="177" fontId="7" fillId="0" borderId="22" xfId="6" applyNumberFormat="1" applyFont="1" applyFill="1" applyBorder="1" applyAlignment="1">
      <alignment horizontal="right" vertical="center"/>
    </xf>
    <xf numFmtId="176" fontId="11" fillId="0" borderId="15" xfId="0" applyNumberFormat="1" applyFont="1" applyFill="1" applyBorder="1">
      <alignment vertical="center"/>
    </xf>
    <xf numFmtId="176" fontId="8" fillId="0" borderId="17" xfId="0" applyNumberFormat="1" applyFont="1" applyFill="1" applyBorder="1" applyAlignment="1">
      <alignment horizontal="right" vertical="center"/>
    </xf>
    <xf numFmtId="177" fontId="11" fillId="0" borderId="18" xfId="6" applyNumberFormat="1" applyFont="1" applyFill="1" applyBorder="1">
      <alignment vertical="center"/>
    </xf>
    <xf numFmtId="176" fontId="11" fillId="0" borderId="12" xfId="10" applyNumberFormat="1" applyFont="1" applyBorder="1">
      <alignment vertical="center"/>
    </xf>
    <xf numFmtId="176" fontId="11" fillId="0" borderId="0" xfId="10" applyNumberFormat="1" applyFont="1" applyBorder="1">
      <alignment vertical="center"/>
    </xf>
    <xf numFmtId="0" fontId="3" fillId="0" borderId="12" xfId="0" applyFont="1" applyFill="1" applyBorder="1" applyAlignment="1">
      <alignment vertical="center"/>
    </xf>
    <xf numFmtId="0" fontId="3" fillId="0" borderId="0" xfId="0" applyFont="1" applyFill="1" applyBorder="1" applyAlignment="1">
      <alignment vertical="center"/>
    </xf>
    <xf numFmtId="0" fontId="3" fillId="0" borderId="5" xfId="0" applyFont="1" applyFill="1" applyBorder="1" applyAlignment="1">
      <alignment vertical="center"/>
    </xf>
    <xf numFmtId="0" fontId="3" fillId="0" borderId="1" xfId="0" applyFont="1" applyFill="1" applyBorder="1" applyAlignment="1">
      <alignment vertical="center"/>
    </xf>
    <xf numFmtId="0" fontId="3" fillId="0" borderId="8" xfId="0" applyFont="1" applyFill="1" applyBorder="1" applyAlignment="1">
      <alignment vertical="center"/>
    </xf>
    <xf numFmtId="0" fontId="3" fillId="0" borderId="6" xfId="0" applyFont="1" applyFill="1" applyBorder="1" applyAlignment="1">
      <alignment vertical="center"/>
    </xf>
    <xf numFmtId="177" fontId="11" fillId="0" borderId="4" xfId="6" applyNumberFormat="1" applyFont="1" applyFill="1" applyBorder="1" applyAlignment="1">
      <alignment vertical="center"/>
    </xf>
    <xf numFmtId="177" fontId="11" fillId="0" borderId="9" xfId="6" applyNumberFormat="1" applyFont="1" applyFill="1" applyBorder="1" applyAlignment="1">
      <alignment vertical="center"/>
    </xf>
    <xf numFmtId="176" fontId="11" fillId="0" borderId="28" xfId="10" applyNumberFormat="1" applyFont="1" applyFill="1" applyBorder="1" applyAlignment="1">
      <alignment vertical="center"/>
    </xf>
    <xf numFmtId="176" fontId="11" fillId="0" borderId="20" xfId="10" applyNumberFormat="1" applyFont="1" applyFill="1" applyBorder="1" applyAlignment="1">
      <alignment vertical="center"/>
    </xf>
    <xf numFmtId="176" fontId="11" fillId="0" borderId="24" xfId="10" applyNumberFormat="1" applyFont="1" applyFill="1" applyBorder="1" applyAlignment="1">
      <alignment vertical="center"/>
    </xf>
    <xf numFmtId="176" fontId="11" fillId="0" borderId="11" xfId="10" applyNumberFormat="1" applyFont="1" applyFill="1" applyBorder="1" applyAlignment="1">
      <alignment vertical="center"/>
    </xf>
    <xf numFmtId="176" fontId="11" fillId="0" borderId="31" xfId="10" applyNumberFormat="1" applyFont="1" applyFill="1" applyBorder="1" applyAlignment="1">
      <alignment vertical="center"/>
    </xf>
    <xf numFmtId="176" fontId="11" fillId="0" borderId="12" xfId="10" applyNumberFormat="1" applyFont="1" applyFill="1" applyBorder="1" applyAlignment="1">
      <alignment vertical="center"/>
    </xf>
    <xf numFmtId="176" fontId="11" fillId="0" borderId="1" xfId="10" applyNumberFormat="1" applyFont="1" applyFill="1" applyBorder="1" applyAlignment="1">
      <alignment vertical="center"/>
    </xf>
    <xf numFmtId="176" fontId="11" fillId="0" borderId="3" xfId="10" applyNumberFormat="1" applyFont="1" applyFill="1" applyBorder="1" applyAlignment="1">
      <alignment vertical="center"/>
    </xf>
    <xf numFmtId="176" fontId="11" fillId="0" borderId="2" xfId="10" applyNumberFormat="1" applyFont="1" applyFill="1" applyBorder="1" applyAlignment="1">
      <alignment vertical="center"/>
    </xf>
    <xf numFmtId="176" fontId="11" fillId="0" borderId="4" xfId="10" applyNumberFormat="1" applyFont="1" applyFill="1" applyBorder="1" applyAlignment="1">
      <alignment vertical="center"/>
    </xf>
    <xf numFmtId="176" fontId="11" fillId="0" borderId="32" xfId="10" applyNumberFormat="1" applyFont="1" applyFill="1" applyBorder="1" applyAlignment="1">
      <alignment vertical="center"/>
    </xf>
    <xf numFmtId="176" fontId="11" fillId="0" borderId="0" xfId="10" applyNumberFormat="1" applyFont="1" applyFill="1" applyBorder="1" applyAlignment="1">
      <alignment vertical="center"/>
    </xf>
    <xf numFmtId="176" fontId="11" fillId="0" borderId="5" xfId="10" applyNumberFormat="1" applyFont="1" applyFill="1" applyBorder="1" applyAlignment="1">
      <alignment vertical="center"/>
    </xf>
    <xf numFmtId="176" fontId="11" fillId="0" borderId="21" xfId="10" applyNumberFormat="1" applyFont="1" applyFill="1" applyBorder="1" applyAlignment="1">
      <alignment vertical="center"/>
    </xf>
    <xf numFmtId="176" fontId="11" fillId="0" borderId="25" xfId="10" applyNumberFormat="1" applyFont="1" applyFill="1" applyBorder="1" applyAlignment="1">
      <alignment vertical="center"/>
    </xf>
    <xf numFmtId="176" fontId="11" fillId="0" borderId="7" xfId="10" applyNumberFormat="1" applyFont="1" applyFill="1" applyBorder="1" applyAlignment="1">
      <alignment vertical="center"/>
    </xf>
    <xf numFmtId="176" fontId="11" fillId="0" borderId="33" xfId="10" applyNumberFormat="1" applyFont="1" applyFill="1" applyBorder="1" applyAlignment="1">
      <alignment vertical="center"/>
    </xf>
    <xf numFmtId="176" fontId="11" fillId="0" borderId="6" xfId="10" applyNumberFormat="1" applyFont="1" applyFill="1" applyBorder="1" applyAlignment="1">
      <alignment vertical="center"/>
    </xf>
    <xf numFmtId="176" fontId="7" fillId="0" borderId="4" xfId="10" applyNumberFormat="1" applyFont="1" applyFill="1" applyBorder="1" applyAlignment="1">
      <alignment horizontal="right" vertical="center"/>
    </xf>
    <xf numFmtId="176" fontId="7" fillId="0" borderId="7" xfId="10" applyNumberFormat="1" applyFont="1" applyFill="1" applyBorder="1" applyAlignment="1">
      <alignment horizontal="right" vertical="center"/>
    </xf>
    <xf numFmtId="177" fontId="11" fillId="0" borderId="26" xfId="6" applyNumberFormat="1" applyFont="1" applyFill="1" applyBorder="1" applyAlignment="1">
      <alignment vertical="center"/>
    </xf>
    <xf numFmtId="177" fontId="11" fillId="0" borderId="22" xfId="6" applyNumberFormat="1" applyFont="1" applyFill="1" applyBorder="1" applyAlignment="1">
      <alignment vertical="center"/>
    </xf>
    <xf numFmtId="177" fontId="11" fillId="0" borderId="29" xfId="6" applyNumberFormat="1" applyFont="1" applyFill="1" applyBorder="1" applyAlignment="1">
      <alignment vertical="center"/>
    </xf>
    <xf numFmtId="177" fontId="11" fillId="0" borderId="10" xfId="6" applyNumberFormat="1" applyFont="1" applyFill="1" applyBorder="1" applyAlignment="1">
      <alignment vertical="center"/>
    </xf>
    <xf numFmtId="177" fontId="11" fillId="0" borderId="32" xfId="6" applyNumberFormat="1" applyFont="1" applyFill="1" applyBorder="1" applyAlignment="1">
      <alignment vertical="center"/>
    </xf>
    <xf numFmtId="177" fontId="11" fillId="0" borderId="3" xfId="6" applyNumberFormat="1" applyFont="1" applyFill="1" applyBorder="1" applyAlignment="1">
      <alignment vertical="center"/>
    </xf>
    <xf numFmtId="177" fontId="11" fillId="0" borderId="1" xfId="6" applyNumberFormat="1" applyFont="1" applyFill="1" applyBorder="1" applyAlignment="1">
      <alignment vertical="center"/>
    </xf>
    <xf numFmtId="177" fontId="11" fillId="0" borderId="2" xfId="6" applyNumberFormat="1" applyFont="1" applyFill="1" applyBorder="1" applyAlignment="1">
      <alignment vertical="center"/>
    </xf>
    <xf numFmtId="177" fontId="11" fillId="0" borderId="0" xfId="6" applyNumberFormat="1" applyFont="1" applyFill="1" applyBorder="1" applyAlignment="1">
      <alignment vertical="center"/>
    </xf>
    <xf numFmtId="176" fontId="7" fillId="0" borderId="1" xfId="10" applyNumberFormat="1" applyFont="1" applyFill="1" applyBorder="1" applyAlignment="1">
      <alignment horizontal="right" vertical="center"/>
    </xf>
    <xf numFmtId="176" fontId="7" fillId="0" borderId="3" xfId="10" applyNumberFormat="1" applyFont="1" applyFill="1" applyBorder="1" applyAlignment="1">
      <alignment horizontal="right" vertical="center"/>
    </xf>
    <xf numFmtId="176" fontId="7" fillId="0" borderId="2" xfId="10" applyNumberFormat="1" applyFont="1" applyFill="1" applyBorder="1" applyAlignment="1">
      <alignment horizontal="right" vertical="center"/>
    </xf>
    <xf numFmtId="176" fontId="7" fillId="0" borderId="32" xfId="10" applyNumberFormat="1" applyFont="1" applyFill="1" applyBorder="1" applyAlignment="1">
      <alignment horizontal="right" vertical="center"/>
    </xf>
    <xf numFmtId="176" fontId="7" fillId="0" borderId="0" xfId="10" applyNumberFormat="1" applyFont="1" applyFill="1" applyBorder="1" applyAlignment="1">
      <alignment horizontal="right" vertical="center"/>
    </xf>
    <xf numFmtId="176" fontId="7" fillId="0" borderId="5" xfId="10" applyNumberFormat="1" applyFont="1" applyFill="1" applyBorder="1" applyAlignment="1">
      <alignment horizontal="right" vertical="center"/>
    </xf>
    <xf numFmtId="176" fontId="7" fillId="0" borderId="21" xfId="10" applyNumberFormat="1" applyFont="1" applyFill="1" applyBorder="1" applyAlignment="1">
      <alignment horizontal="right" vertical="center"/>
    </xf>
    <xf numFmtId="176" fontId="7" fillId="0" borderId="25" xfId="10" applyNumberFormat="1" applyFont="1" applyFill="1" applyBorder="1" applyAlignment="1">
      <alignment horizontal="right" vertical="center"/>
    </xf>
    <xf numFmtId="176" fontId="7" fillId="0" borderId="33" xfId="10" applyNumberFormat="1" applyFont="1" applyFill="1" applyBorder="1" applyAlignment="1">
      <alignment horizontal="right" vertical="center"/>
    </xf>
    <xf numFmtId="176" fontId="7" fillId="0" borderId="6" xfId="10" applyNumberFormat="1" applyFont="1" applyFill="1" applyBorder="1" applyAlignment="1">
      <alignment horizontal="right" vertical="center"/>
    </xf>
    <xf numFmtId="176" fontId="7" fillId="0" borderId="21" xfId="0" applyNumberFormat="1" applyFont="1" applyFill="1" applyBorder="1" applyAlignment="1">
      <alignment horizontal="right" vertical="center"/>
    </xf>
    <xf numFmtId="176" fontId="7" fillId="0" borderId="6" xfId="0" applyNumberFormat="1" applyFont="1" applyFill="1" applyBorder="1" applyAlignment="1">
      <alignment horizontal="right" vertical="center"/>
    </xf>
    <xf numFmtId="176" fontId="7" fillId="0" borderId="17" xfId="0" applyNumberFormat="1" applyFont="1" applyFill="1" applyBorder="1" applyAlignment="1">
      <alignment horizontal="right" vertical="center"/>
    </xf>
    <xf numFmtId="177" fontId="7" fillId="0" borderId="8" xfId="6" applyNumberFormat="1" applyFont="1" applyFill="1" applyBorder="1" applyAlignment="1">
      <alignment horizontal="right" vertical="center"/>
    </xf>
    <xf numFmtId="176" fontId="11" fillId="0" borderId="26" xfId="0" applyNumberFormat="1" applyFont="1" applyFill="1" applyBorder="1" applyAlignment="1">
      <alignment horizontal="right" vertical="center"/>
    </xf>
    <xf numFmtId="0" fontId="4" fillId="0" borderId="0" xfId="0" applyFont="1" applyAlignment="1">
      <alignment horizontal="left" vertical="center"/>
    </xf>
    <xf numFmtId="176" fontId="5" fillId="0" borderId="0" xfId="0" applyNumberFormat="1" applyFont="1" applyAlignment="1">
      <alignment horizontal="right" vertical="center"/>
    </xf>
    <xf numFmtId="177" fontId="7" fillId="0" borderId="2" xfId="6" applyNumberFormat="1" applyFont="1" applyFill="1" applyBorder="1" applyAlignment="1">
      <alignment horizontal="right" vertical="center"/>
    </xf>
    <xf numFmtId="176" fontId="11" fillId="0" borderId="28" xfId="0" applyNumberFormat="1" applyFont="1" applyBorder="1">
      <alignment vertical="center"/>
    </xf>
    <xf numFmtId="176" fontId="11" fillId="0" borderId="1" xfId="0" applyNumberFormat="1" applyFont="1" applyFill="1" applyBorder="1" applyAlignment="1">
      <alignment horizontal="right" vertical="center"/>
    </xf>
    <xf numFmtId="177" fontId="11" fillId="0" borderId="1" xfId="6" applyNumberFormat="1" applyFont="1" applyFill="1" applyBorder="1" applyAlignment="1">
      <alignment horizontal="right" vertical="center"/>
    </xf>
    <xf numFmtId="176" fontId="11" fillId="0" borderId="65" xfId="0" applyNumberFormat="1" applyFont="1" applyFill="1" applyBorder="1">
      <alignment vertical="center"/>
    </xf>
    <xf numFmtId="176" fontId="11" fillId="0" borderId="66" xfId="0" applyNumberFormat="1" applyFont="1" applyFill="1" applyBorder="1">
      <alignment vertical="center"/>
    </xf>
    <xf numFmtId="177" fontId="11" fillId="0" borderId="66" xfId="6" applyNumberFormat="1" applyFont="1" applyFill="1" applyBorder="1">
      <alignment vertical="center"/>
    </xf>
    <xf numFmtId="176" fontId="11" fillId="0" borderId="67" xfId="0" applyNumberFormat="1" applyFont="1" applyFill="1" applyBorder="1">
      <alignment vertical="center"/>
    </xf>
    <xf numFmtId="176" fontId="7" fillId="0" borderId="68" xfId="0" applyNumberFormat="1" applyFont="1" applyFill="1" applyBorder="1" applyAlignment="1">
      <alignment horizontal="right" vertical="center"/>
    </xf>
    <xf numFmtId="176" fontId="11" fillId="0" borderId="66" xfId="0" applyNumberFormat="1" applyFont="1" applyFill="1" applyBorder="1" applyAlignment="1">
      <alignment horizontal="right" vertical="center"/>
    </xf>
    <xf numFmtId="176" fontId="7" fillId="0" borderId="67" xfId="0" applyNumberFormat="1" applyFont="1" applyFill="1" applyBorder="1" applyAlignment="1">
      <alignment horizontal="right" vertical="center"/>
    </xf>
    <xf numFmtId="176" fontId="11" fillId="0" borderId="35" xfId="0" applyNumberFormat="1" applyFont="1" applyFill="1" applyBorder="1" applyAlignment="1">
      <alignment horizontal="right" vertical="center"/>
    </xf>
    <xf numFmtId="176" fontId="11" fillId="0" borderId="36" xfId="0" applyNumberFormat="1" applyFont="1" applyFill="1" applyBorder="1" applyAlignment="1">
      <alignment horizontal="right" vertical="center"/>
    </xf>
    <xf numFmtId="176" fontId="11" fillId="0" borderId="37" xfId="0" applyNumberFormat="1" applyFont="1" applyFill="1" applyBorder="1">
      <alignment vertical="center"/>
    </xf>
    <xf numFmtId="176" fontId="11" fillId="2" borderId="38" xfId="0" applyNumberFormat="1" applyFont="1" applyFill="1" applyBorder="1">
      <alignment vertical="center"/>
    </xf>
    <xf numFmtId="176" fontId="11" fillId="0" borderId="36" xfId="0" applyNumberFormat="1" applyFont="1" applyFill="1" applyBorder="1">
      <alignment vertical="center"/>
    </xf>
    <xf numFmtId="176" fontId="11" fillId="0" borderId="35" xfId="0" applyNumberFormat="1" applyFont="1" applyFill="1" applyBorder="1">
      <alignment vertical="center"/>
    </xf>
    <xf numFmtId="177" fontId="11" fillId="0" borderId="36" xfId="6" applyNumberFormat="1" applyFont="1" applyFill="1" applyBorder="1">
      <alignment vertical="center"/>
    </xf>
    <xf numFmtId="177" fontId="11" fillId="0" borderId="35" xfId="6" applyNumberFormat="1" applyFont="1" applyFill="1" applyBorder="1">
      <alignment vertical="center"/>
    </xf>
    <xf numFmtId="176" fontId="11" fillId="0" borderId="39" xfId="0" applyNumberFormat="1" applyFont="1" applyFill="1" applyBorder="1" applyAlignment="1">
      <alignment horizontal="right" vertical="center"/>
    </xf>
    <xf numFmtId="176" fontId="11" fillId="0" borderId="40" xfId="0" applyNumberFormat="1" applyFont="1" applyFill="1" applyBorder="1" applyAlignment="1">
      <alignment horizontal="right" vertical="center"/>
    </xf>
    <xf numFmtId="176" fontId="11" fillId="0" borderId="42" xfId="0" applyNumberFormat="1" applyFont="1" applyFill="1" applyBorder="1" applyAlignment="1">
      <alignment horizontal="right" vertical="center"/>
    </xf>
    <xf numFmtId="176" fontId="11" fillId="0" borderId="43" xfId="0" applyNumberFormat="1" applyFont="1" applyFill="1" applyBorder="1" applyAlignment="1">
      <alignment horizontal="right" vertical="center"/>
    </xf>
    <xf numFmtId="176" fontId="7" fillId="0" borderId="40" xfId="0" applyNumberFormat="1" applyFont="1" applyFill="1" applyBorder="1" applyAlignment="1">
      <alignment horizontal="right" vertical="center"/>
    </xf>
    <xf numFmtId="176" fontId="7" fillId="0" borderId="44" xfId="0" applyNumberFormat="1" applyFont="1" applyFill="1" applyBorder="1" applyAlignment="1">
      <alignment horizontal="right" vertical="center"/>
    </xf>
    <xf numFmtId="176" fontId="11" fillId="0" borderId="44" xfId="0" applyNumberFormat="1" applyFont="1" applyFill="1" applyBorder="1" applyAlignment="1">
      <alignment horizontal="right" vertical="center"/>
    </xf>
    <xf numFmtId="176" fontId="7" fillId="0" borderId="69" xfId="0" applyNumberFormat="1" applyFont="1" applyFill="1" applyBorder="1" applyAlignment="1">
      <alignment horizontal="right" vertical="center"/>
    </xf>
    <xf numFmtId="176" fontId="7" fillId="0" borderId="25" xfId="0" applyNumberFormat="1" applyFont="1" applyFill="1" applyBorder="1" applyAlignment="1">
      <alignment horizontal="right" vertical="center"/>
    </xf>
    <xf numFmtId="176" fontId="11" fillId="2" borderId="11" xfId="0" applyNumberFormat="1" applyFont="1" applyFill="1" applyBorder="1">
      <alignment vertical="center"/>
    </xf>
    <xf numFmtId="176" fontId="11" fillId="0" borderId="7" xfId="0" applyNumberFormat="1" applyFont="1" applyFill="1" applyBorder="1">
      <alignment vertical="center"/>
    </xf>
    <xf numFmtId="176" fontId="11" fillId="0" borderId="9" xfId="0" applyNumberFormat="1" applyFont="1" applyFill="1" applyBorder="1" applyAlignment="1">
      <alignment horizontal="right" vertical="center"/>
    </xf>
    <xf numFmtId="176" fontId="11" fillId="0" borderId="4" xfId="0" applyNumberFormat="1" applyFont="1" applyFill="1" applyBorder="1" applyAlignment="1">
      <alignment horizontal="right" vertical="center"/>
    </xf>
    <xf numFmtId="176" fontId="7" fillId="0" borderId="7" xfId="0" applyNumberFormat="1" applyFont="1" applyFill="1" applyBorder="1" applyAlignment="1">
      <alignment horizontal="right" vertical="center"/>
    </xf>
    <xf numFmtId="176" fontId="11" fillId="0" borderId="12" xfId="0" applyNumberFormat="1" applyFont="1" applyBorder="1">
      <alignment vertical="center"/>
    </xf>
    <xf numFmtId="176" fontId="11" fillId="2" borderId="15" xfId="0" applyNumberFormat="1" applyFont="1" applyFill="1" applyBorder="1">
      <alignment vertical="center"/>
    </xf>
    <xf numFmtId="176" fontId="11" fillId="0" borderId="16" xfId="0" applyNumberFormat="1" applyFont="1" applyFill="1" applyBorder="1">
      <alignment vertical="center"/>
    </xf>
    <xf numFmtId="177" fontId="11" fillId="0" borderId="16" xfId="6" applyNumberFormat="1" applyFont="1" applyFill="1" applyBorder="1">
      <alignment vertical="center"/>
    </xf>
    <xf numFmtId="176" fontId="11" fillId="0" borderId="16" xfId="0" applyNumberFormat="1" applyFont="1" applyFill="1" applyBorder="1" applyAlignment="1">
      <alignment horizontal="right" vertical="center"/>
    </xf>
    <xf numFmtId="176" fontId="11" fillId="0" borderId="18" xfId="0" applyNumberFormat="1" applyFont="1" applyFill="1" applyBorder="1" applyAlignment="1">
      <alignment horizontal="right" vertical="center"/>
    </xf>
    <xf numFmtId="176" fontId="11" fillId="0" borderId="17" xfId="0" applyNumberFormat="1" applyFont="1" applyFill="1" applyBorder="1" applyAlignment="1">
      <alignment horizontal="right" vertical="center"/>
    </xf>
    <xf numFmtId="176" fontId="11" fillId="0" borderId="70" xfId="0" applyNumberFormat="1" applyFont="1" applyFill="1" applyBorder="1" applyAlignment="1">
      <alignment horizontal="right" vertical="center"/>
    </xf>
    <xf numFmtId="177" fontId="11" fillId="0" borderId="10" xfId="6" applyNumberFormat="1" applyFont="1" applyFill="1" applyBorder="1" applyAlignment="1">
      <alignment horizontal="right" vertical="center"/>
    </xf>
    <xf numFmtId="177" fontId="11" fillId="0" borderId="68" xfId="6" applyNumberFormat="1" applyFont="1" applyFill="1" applyBorder="1" applyAlignment="1">
      <alignment horizontal="right" vertical="center"/>
    </xf>
    <xf numFmtId="177" fontId="11" fillId="0" borderId="70" xfId="0" applyNumberFormat="1" applyFont="1" applyFill="1" applyBorder="1" applyAlignment="1">
      <alignment horizontal="right" vertical="center"/>
    </xf>
    <xf numFmtId="176" fontId="11" fillId="0" borderId="45" xfId="0" applyNumberFormat="1" applyFont="1" applyFill="1" applyBorder="1" applyAlignment="1">
      <alignment horizontal="right" vertical="center"/>
    </xf>
    <xf numFmtId="176" fontId="11" fillId="0" borderId="68" xfId="0" applyNumberFormat="1" applyFont="1" applyFill="1" applyBorder="1" applyAlignment="1">
      <alignment horizontal="right" vertical="center"/>
    </xf>
    <xf numFmtId="176" fontId="11" fillId="0" borderId="71" xfId="0" applyNumberFormat="1" applyFont="1" applyFill="1" applyBorder="1" applyAlignment="1">
      <alignment horizontal="right" vertical="center"/>
    </xf>
    <xf numFmtId="176" fontId="11" fillId="2" borderId="12" xfId="0" applyNumberFormat="1" applyFont="1" applyFill="1" applyBorder="1">
      <alignment vertical="center"/>
    </xf>
    <xf numFmtId="177" fontId="11" fillId="0" borderId="8" xfId="6" applyNumberFormat="1" applyFont="1" applyFill="1" applyBorder="1" applyAlignment="1">
      <alignment horizontal="right" vertical="center"/>
    </xf>
    <xf numFmtId="176" fontId="11" fillId="0" borderId="10" xfId="0" applyNumberFormat="1" applyFont="1" applyFill="1" applyBorder="1" applyAlignment="1">
      <alignment horizontal="right" vertical="center"/>
    </xf>
    <xf numFmtId="176" fontId="6" fillId="0" borderId="0" xfId="0" applyNumberFormat="1" applyFont="1" applyAlignment="1">
      <alignment horizontal="right" vertical="center"/>
    </xf>
    <xf numFmtId="176" fontId="17" fillId="0" borderId="0" xfId="0" applyNumberFormat="1" applyFont="1" applyAlignment="1">
      <alignment horizontal="right" vertical="center"/>
    </xf>
    <xf numFmtId="176" fontId="11" fillId="0" borderId="46" xfId="0" applyNumberFormat="1" applyFont="1" applyFill="1" applyBorder="1">
      <alignment vertical="center"/>
    </xf>
    <xf numFmtId="177" fontId="11" fillId="0" borderId="46" xfId="6" applyNumberFormat="1" applyFont="1" applyFill="1" applyBorder="1">
      <alignment vertical="center"/>
    </xf>
    <xf numFmtId="177" fontId="11" fillId="0" borderId="48" xfId="6" applyNumberFormat="1" applyFont="1" applyFill="1" applyBorder="1" applyAlignment="1">
      <alignment horizontal="right" vertical="center"/>
    </xf>
    <xf numFmtId="176" fontId="11" fillId="0" borderId="46" xfId="0" applyNumberFormat="1" applyFont="1" applyFill="1" applyBorder="1" applyAlignment="1">
      <alignment horizontal="right" vertical="center"/>
    </xf>
    <xf numFmtId="176" fontId="11" fillId="0" borderId="48" xfId="0" applyNumberFormat="1" applyFont="1" applyFill="1" applyBorder="1" applyAlignment="1">
      <alignment horizontal="right" vertical="center"/>
    </xf>
    <xf numFmtId="176" fontId="7" fillId="0" borderId="47" xfId="0" applyNumberFormat="1" applyFont="1" applyFill="1" applyBorder="1" applyAlignment="1">
      <alignment horizontal="right" vertical="center"/>
    </xf>
    <xf numFmtId="176" fontId="11" fillId="0" borderId="49" xfId="0" applyNumberFormat="1" applyFont="1" applyFill="1" applyBorder="1">
      <alignment vertical="center"/>
    </xf>
    <xf numFmtId="176" fontId="11" fillId="0" borderId="38" xfId="0" applyNumberFormat="1" applyFont="1" applyFill="1" applyBorder="1">
      <alignment vertical="center"/>
    </xf>
    <xf numFmtId="0" fontId="3" fillId="0" borderId="0" xfId="0" applyFont="1" applyFill="1">
      <alignment vertical="center"/>
    </xf>
    <xf numFmtId="0" fontId="10" fillId="0" borderId="0" xfId="0" applyFont="1">
      <alignment vertical="center"/>
    </xf>
    <xf numFmtId="0" fontId="18" fillId="0" borderId="0" xfId="0" applyFont="1">
      <alignment vertical="center"/>
    </xf>
    <xf numFmtId="176" fontId="11" fillId="0" borderId="47" xfId="0" applyNumberFormat="1" applyFont="1" applyFill="1" applyBorder="1" applyAlignment="1">
      <alignment horizontal="right" vertical="center"/>
    </xf>
    <xf numFmtId="177" fontId="11" fillId="0" borderId="32" xfId="6" applyNumberFormat="1" applyFont="1" applyFill="1" applyBorder="1">
      <alignment vertical="center"/>
    </xf>
    <xf numFmtId="177" fontId="11" fillId="0" borderId="74" xfId="6" applyNumberFormat="1" applyFont="1" applyFill="1" applyBorder="1">
      <alignment vertical="center"/>
    </xf>
    <xf numFmtId="176" fontId="11" fillId="0" borderId="67" xfId="0" applyNumberFormat="1" applyFont="1" applyFill="1" applyBorder="1" applyAlignment="1">
      <alignment horizontal="right" vertical="center"/>
    </xf>
    <xf numFmtId="176" fontId="11" fillId="0" borderId="8" xfId="0" applyNumberFormat="1" applyFont="1" applyFill="1" applyBorder="1" applyAlignment="1">
      <alignment horizontal="right" vertical="center"/>
    </xf>
    <xf numFmtId="176" fontId="11" fillId="0" borderId="74" xfId="0" applyNumberFormat="1" applyFont="1" applyFill="1" applyBorder="1" applyAlignment="1">
      <alignment horizontal="right" vertical="center"/>
    </xf>
    <xf numFmtId="176" fontId="11" fillId="0" borderId="75" xfId="0" applyNumberFormat="1" applyFont="1" applyFill="1" applyBorder="1" applyAlignment="1">
      <alignment horizontal="right" vertical="center"/>
    </xf>
    <xf numFmtId="176" fontId="7" fillId="0" borderId="66" xfId="0" applyNumberFormat="1" applyFont="1" applyFill="1" applyBorder="1" applyAlignment="1">
      <alignment horizontal="right" vertical="center"/>
    </xf>
    <xf numFmtId="176" fontId="11" fillId="0" borderId="76" xfId="0" applyNumberFormat="1" applyFont="1" applyFill="1" applyBorder="1" applyAlignment="1">
      <alignment horizontal="right" vertical="center"/>
    </xf>
    <xf numFmtId="176" fontId="11" fillId="0" borderId="78" xfId="0" applyNumberFormat="1" applyFont="1" applyFill="1" applyBorder="1" applyAlignment="1">
      <alignment horizontal="right" vertical="center"/>
    </xf>
    <xf numFmtId="177" fontId="11" fillId="0" borderId="77" xfId="6" applyNumberFormat="1" applyFont="1" applyFill="1" applyBorder="1" applyAlignment="1">
      <alignment horizontal="right" vertical="center"/>
    </xf>
    <xf numFmtId="177" fontId="11" fillId="0" borderId="74" xfId="6" applyNumberFormat="1" applyFont="1" applyFill="1" applyBorder="1" applyAlignment="1">
      <alignment horizontal="right" vertical="center"/>
    </xf>
    <xf numFmtId="176" fontId="11" fillId="0" borderId="61" xfId="0" applyNumberFormat="1" applyFont="1" applyFill="1" applyBorder="1">
      <alignment vertical="center"/>
    </xf>
    <xf numFmtId="176" fontId="11" fillId="0" borderId="58" xfId="0" applyNumberFormat="1" applyFont="1" applyFill="1" applyBorder="1">
      <alignment vertical="center"/>
    </xf>
    <xf numFmtId="177" fontId="11" fillId="0" borderId="58" xfId="6" applyNumberFormat="1" applyFont="1" applyFill="1" applyBorder="1">
      <alignment vertical="center"/>
    </xf>
    <xf numFmtId="176" fontId="11" fillId="0" borderId="60" xfId="0" applyNumberFormat="1" applyFont="1" applyFill="1" applyBorder="1" applyAlignment="1">
      <alignment horizontal="right" vertical="center"/>
    </xf>
    <xf numFmtId="176" fontId="11" fillId="0" borderId="58" xfId="0" applyNumberFormat="1" applyFont="1" applyFill="1" applyBorder="1" applyAlignment="1">
      <alignment horizontal="right" vertical="center"/>
    </xf>
    <xf numFmtId="177" fontId="11" fillId="0" borderId="45" xfId="6" applyNumberFormat="1" applyFont="1" applyFill="1" applyBorder="1" applyAlignment="1">
      <alignment horizontal="right" vertical="center"/>
    </xf>
    <xf numFmtId="176" fontId="11" fillId="0" borderId="60" xfId="0" applyNumberFormat="1" applyFont="1" applyFill="1" applyBorder="1">
      <alignment vertical="center"/>
    </xf>
    <xf numFmtId="176" fontId="11" fillId="0" borderId="65" xfId="0" applyNumberFormat="1" applyFont="1" applyFill="1" applyBorder="1" applyAlignment="1">
      <alignment horizontal="right" vertical="center"/>
    </xf>
    <xf numFmtId="176" fontId="11" fillId="0" borderId="24" xfId="0" applyNumberFormat="1" applyFont="1" applyFill="1" applyBorder="1" applyAlignment="1">
      <alignment horizontal="right" vertical="center"/>
    </xf>
    <xf numFmtId="176" fontId="11" fillId="0" borderId="37" xfId="0" applyNumberFormat="1" applyFont="1" applyFill="1" applyBorder="1" applyAlignment="1">
      <alignment horizontal="right" vertical="center"/>
    </xf>
    <xf numFmtId="176" fontId="11" fillId="0" borderId="80" xfId="0" applyNumberFormat="1" applyFont="1" applyFill="1" applyBorder="1" applyAlignment="1">
      <alignment horizontal="right" vertical="center"/>
    </xf>
    <xf numFmtId="177" fontId="11" fillId="0" borderId="76" xfId="6" applyNumberFormat="1" applyFont="1" applyFill="1" applyBorder="1" applyAlignment="1">
      <alignment horizontal="right" vertical="center"/>
    </xf>
    <xf numFmtId="177" fontId="11" fillId="0" borderId="42" xfId="6" applyNumberFormat="1" applyFont="1" applyFill="1" applyBorder="1">
      <alignment vertical="center"/>
    </xf>
    <xf numFmtId="0" fontId="3" fillId="0" borderId="28" xfId="0" applyFont="1" applyFill="1" applyBorder="1" applyAlignment="1">
      <alignment vertical="center"/>
    </xf>
    <xf numFmtId="176" fontId="11" fillId="0" borderId="15" xfId="0" applyNumberFormat="1" applyFont="1" applyFill="1" applyBorder="1" applyAlignment="1">
      <alignment horizontal="right" vertical="center"/>
    </xf>
    <xf numFmtId="176" fontId="11" fillId="0" borderId="38" xfId="0" applyNumberFormat="1" applyFont="1" applyFill="1" applyBorder="1" applyAlignment="1">
      <alignment horizontal="right" vertical="center"/>
    </xf>
    <xf numFmtId="176" fontId="11" fillId="0" borderId="12" xfId="0" applyNumberFormat="1" applyFont="1" applyFill="1" applyBorder="1" applyAlignment="1">
      <alignment horizontal="right" vertical="center"/>
    </xf>
    <xf numFmtId="0" fontId="3" fillId="0" borderId="14" xfId="0" applyFont="1" applyFill="1" applyBorder="1" applyAlignment="1">
      <alignment vertical="center"/>
    </xf>
    <xf numFmtId="176" fontId="7" fillId="0" borderId="30" xfId="10" applyNumberFormat="1" applyFont="1" applyFill="1" applyBorder="1" applyAlignment="1">
      <alignment horizontal="right" vertical="center"/>
    </xf>
    <xf numFmtId="176" fontId="7" fillId="0" borderId="23" xfId="10" applyNumberFormat="1" applyFont="1" applyFill="1" applyBorder="1" applyAlignment="1">
      <alignment horizontal="right" vertical="center"/>
    </xf>
    <xf numFmtId="176" fontId="7" fillId="0" borderId="27" xfId="10" applyNumberFormat="1" applyFont="1" applyFill="1" applyBorder="1" applyAlignment="1">
      <alignment horizontal="right" vertical="center"/>
    </xf>
    <xf numFmtId="176" fontId="7" fillId="0" borderId="14" xfId="10" applyNumberFormat="1" applyFont="1" applyFill="1" applyBorder="1" applyAlignment="1">
      <alignment horizontal="right" vertical="center"/>
    </xf>
    <xf numFmtId="176" fontId="7" fillId="0" borderId="34" xfId="10" applyNumberFormat="1" applyFont="1" applyFill="1" applyBorder="1" applyAlignment="1">
      <alignment horizontal="right" vertical="center"/>
    </xf>
    <xf numFmtId="176" fontId="7" fillId="0" borderId="13" xfId="10" applyNumberFormat="1" applyFont="1" applyFill="1" applyBorder="1" applyAlignment="1">
      <alignment horizontal="right" vertical="center"/>
    </xf>
    <xf numFmtId="176" fontId="7" fillId="0" borderId="13" xfId="0" applyNumberFormat="1" applyFont="1" applyFill="1" applyBorder="1" applyAlignment="1">
      <alignment horizontal="right" vertical="center"/>
    </xf>
    <xf numFmtId="176" fontId="7" fillId="0" borderId="23" xfId="0" applyNumberFormat="1" applyFont="1" applyFill="1" applyBorder="1" applyAlignment="1">
      <alignment horizontal="right" vertical="center"/>
    </xf>
    <xf numFmtId="176" fontId="7" fillId="0" borderId="14" xfId="0" applyNumberFormat="1" applyFont="1" applyFill="1" applyBorder="1" applyAlignment="1">
      <alignment horizontal="right" vertical="center"/>
    </xf>
    <xf numFmtId="176" fontId="7" fillId="0" borderId="30" xfId="0" applyNumberFormat="1" applyFont="1" applyFill="1" applyBorder="1" applyAlignment="1">
      <alignment horizontal="right" vertical="center"/>
    </xf>
    <xf numFmtId="177" fontId="11" fillId="0" borderId="23" xfId="6" applyNumberFormat="1" applyFont="1" applyFill="1" applyBorder="1" applyAlignment="1">
      <alignment horizontal="right" vertical="center"/>
    </xf>
    <xf numFmtId="176" fontId="7" fillId="0" borderId="27" xfId="0" applyNumberFormat="1" applyFont="1" applyFill="1" applyBorder="1" applyAlignment="1">
      <alignment horizontal="right" vertical="center"/>
    </xf>
    <xf numFmtId="176" fontId="11" fillId="0" borderId="27" xfId="0" applyNumberFormat="1" applyFont="1" applyFill="1" applyBorder="1" applyAlignment="1">
      <alignment horizontal="right" vertical="center"/>
    </xf>
    <xf numFmtId="177" fontId="7" fillId="0" borderId="27" xfId="6" applyNumberFormat="1" applyFont="1" applyFill="1" applyBorder="1" applyAlignment="1">
      <alignment horizontal="right" vertical="center"/>
    </xf>
    <xf numFmtId="177" fontId="11" fillId="0" borderId="30" xfId="6" applyNumberFormat="1" applyFont="1" applyFill="1" applyBorder="1" applyAlignment="1">
      <alignment horizontal="right" vertical="center"/>
    </xf>
    <xf numFmtId="176" fontId="11" fillId="0" borderId="81" xfId="0" applyNumberFormat="1" applyFont="1" applyFill="1" applyBorder="1" applyAlignment="1">
      <alignment horizontal="right" vertical="center"/>
    </xf>
    <xf numFmtId="176" fontId="11" fillId="0" borderId="41" xfId="0" applyNumberFormat="1" applyFont="1" applyFill="1" applyBorder="1" applyAlignment="1">
      <alignment horizontal="right" vertical="center"/>
    </xf>
    <xf numFmtId="176" fontId="11" fillId="0" borderId="19" xfId="0" applyNumberFormat="1" applyFont="1" applyFill="1" applyBorder="1" applyAlignment="1">
      <alignment horizontal="right" vertical="center"/>
    </xf>
    <xf numFmtId="176" fontId="11" fillId="0" borderId="13" xfId="0" applyNumberFormat="1" applyFont="1" applyFill="1" applyBorder="1" applyAlignment="1">
      <alignment horizontal="right" vertical="center"/>
    </xf>
    <xf numFmtId="176" fontId="11" fillId="0" borderId="62" xfId="0" applyNumberFormat="1" applyFont="1" applyFill="1" applyBorder="1" applyAlignment="1">
      <alignment horizontal="right" vertical="center"/>
    </xf>
    <xf numFmtId="176" fontId="11" fillId="0" borderId="63" xfId="0" applyNumberFormat="1" applyFont="1" applyFill="1" applyBorder="1" applyAlignment="1">
      <alignment horizontal="right" vertical="center"/>
    </xf>
    <xf numFmtId="176" fontId="11" fillId="0" borderId="59" xfId="0" applyNumberFormat="1" applyFont="1" applyFill="1" applyBorder="1" applyAlignment="1">
      <alignment horizontal="right" vertical="center"/>
    </xf>
    <xf numFmtId="176" fontId="11" fillId="0" borderId="79" xfId="0" applyNumberFormat="1" applyFont="1" applyFill="1" applyBorder="1" applyAlignment="1">
      <alignment horizontal="right" vertical="center"/>
    </xf>
    <xf numFmtId="176" fontId="11" fillId="0" borderId="82" xfId="0" applyNumberFormat="1" applyFont="1" applyFill="1" applyBorder="1" applyAlignment="1">
      <alignment horizontal="right" vertical="center"/>
    </xf>
    <xf numFmtId="176" fontId="11" fillId="0" borderId="0" xfId="10" applyNumberFormat="1" applyFont="1" applyFill="1" applyBorder="1">
      <alignment vertical="center"/>
    </xf>
    <xf numFmtId="176" fontId="11" fillId="0" borderId="3" xfId="10" applyNumberFormat="1" applyFont="1" applyFill="1" applyBorder="1">
      <alignment vertical="center"/>
    </xf>
    <xf numFmtId="176" fontId="11" fillId="0" borderId="16" xfId="10" applyNumberFormat="1" applyFont="1" applyFill="1" applyBorder="1">
      <alignment vertical="center"/>
    </xf>
    <xf numFmtId="176" fontId="11" fillId="0" borderId="6" xfId="10" applyNumberFormat="1" applyFont="1" applyFill="1" applyBorder="1">
      <alignment vertical="center"/>
    </xf>
    <xf numFmtId="176" fontId="11" fillId="0" borderId="21" xfId="10" applyNumberFormat="1" applyFont="1" applyFill="1" applyBorder="1">
      <alignment vertical="center"/>
    </xf>
    <xf numFmtId="176" fontId="11" fillId="0" borderId="17" xfId="10" applyNumberFormat="1" applyFont="1" applyFill="1" applyBorder="1">
      <alignment vertical="center"/>
    </xf>
    <xf numFmtId="0" fontId="3" fillId="0" borderId="0" xfId="0" applyFont="1" applyFill="1" applyAlignment="1">
      <alignment horizontal="center" vertical="center"/>
    </xf>
    <xf numFmtId="176" fontId="3" fillId="0" borderId="0" xfId="10" applyNumberFormat="1" applyFont="1" applyFill="1">
      <alignment vertical="center"/>
    </xf>
    <xf numFmtId="0" fontId="3" fillId="0" borderId="30" xfId="0" applyFont="1" applyFill="1" applyBorder="1" applyAlignment="1">
      <alignment vertical="center"/>
    </xf>
    <xf numFmtId="177" fontId="11" fillId="0" borderId="30" xfId="6" applyNumberFormat="1" applyFont="1" applyFill="1" applyBorder="1" applyAlignment="1">
      <alignment vertical="center"/>
    </xf>
    <xf numFmtId="177" fontId="7" fillId="0" borderId="23" xfId="6" applyNumberFormat="1" applyFont="1" applyFill="1" applyBorder="1" applyAlignment="1">
      <alignment horizontal="right" vertical="center"/>
    </xf>
    <xf numFmtId="177" fontId="11" fillId="0" borderId="27" xfId="6" applyNumberFormat="1" applyFont="1" applyFill="1" applyBorder="1" applyAlignment="1">
      <alignment vertical="center"/>
    </xf>
    <xf numFmtId="177" fontId="11" fillId="0" borderId="14" xfId="6" applyNumberFormat="1" applyFont="1" applyFill="1" applyBorder="1" applyAlignment="1">
      <alignment vertical="center"/>
    </xf>
    <xf numFmtId="177" fontId="11" fillId="0" borderId="34" xfId="6" applyNumberFormat="1" applyFont="1" applyFill="1" applyBorder="1" applyAlignment="1">
      <alignment vertical="center"/>
    </xf>
    <xf numFmtId="177" fontId="11" fillId="0" borderId="23" xfId="6" applyNumberFormat="1" applyFont="1" applyFill="1" applyBorder="1" applyAlignment="1">
      <alignment vertical="center"/>
    </xf>
    <xf numFmtId="177" fontId="11" fillId="0" borderId="13" xfId="6" applyNumberFormat="1" applyFont="1" applyFill="1" applyBorder="1" applyAlignment="1">
      <alignment vertical="center"/>
    </xf>
    <xf numFmtId="177" fontId="11" fillId="0" borderId="13" xfId="6" applyNumberFormat="1" applyFont="1" applyFill="1" applyBorder="1">
      <alignment vertical="center"/>
    </xf>
    <xf numFmtId="177" fontId="11" fillId="0" borderId="23" xfId="6" applyNumberFormat="1" applyFont="1" applyFill="1" applyBorder="1">
      <alignment vertical="center"/>
    </xf>
    <xf numFmtId="177" fontId="11" fillId="0" borderId="14" xfId="6" applyNumberFormat="1" applyFont="1" applyFill="1" applyBorder="1">
      <alignment vertical="center"/>
    </xf>
    <xf numFmtId="177" fontId="11" fillId="0" borderId="19" xfId="6" applyNumberFormat="1" applyFont="1" applyFill="1" applyBorder="1">
      <alignment vertical="center"/>
    </xf>
    <xf numFmtId="177" fontId="11" fillId="0" borderId="30" xfId="6" applyNumberFormat="1" applyFont="1" applyFill="1" applyBorder="1">
      <alignment vertical="center"/>
    </xf>
    <xf numFmtId="177" fontId="7" fillId="0" borderId="13" xfId="6" applyNumberFormat="1" applyFont="1" applyFill="1" applyBorder="1" applyAlignment="1">
      <alignment horizontal="right" vertical="center"/>
    </xf>
    <xf numFmtId="176" fontId="11" fillId="0" borderId="14" xfId="0" applyNumberFormat="1" applyFont="1" applyFill="1" applyBorder="1" applyAlignment="1">
      <alignment horizontal="right" vertical="center"/>
    </xf>
    <xf numFmtId="176" fontId="11" fillId="0" borderId="30" xfId="0" applyNumberFormat="1" applyFont="1" applyFill="1" applyBorder="1" applyAlignment="1">
      <alignment horizontal="right" vertical="center"/>
    </xf>
    <xf numFmtId="0" fontId="21" fillId="0" borderId="0" xfId="0" applyFont="1" applyFill="1" applyAlignment="1">
      <alignment vertical="center"/>
    </xf>
    <xf numFmtId="0" fontId="21" fillId="0" borderId="0" xfId="0" applyFont="1" applyFill="1" applyAlignment="1">
      <alignment vertical="center" wrapText="1"/>
    </xf>
    <xf numFmtId="0" fontId="21" fillId="0" borderId="0" xfId="0" applyFont="1" applyFill="1">
      <alignment vertical="center"/>
    </xf>
    <xf numFmtId="0" fontId="22" fillId="0" borderId="0" xfId="0" applyFont="1" applyFill="1" applyAlignment="1">
      <alignment vertical="center" wrapText="1"/>
    </xf>
    <xf numFmtId="0" fontId="22" fillId="0" borderId="0" xfId="0" applyFont="1" applyFill="1">
      <alignment vertical="center"/>
    </xf>
    <xf numFmtId="177" fontId="11" fillId="0" borderId="44" xfId="6" applyNumberFormat="1" applyFont="1" applyFill="1" applyBorder="1">
      <alignment vertical="center"/>
    </xf>
    <xf numFmtId="177" fontId="11" fillId="0" borderId="43" xfId="6" applyNumberFormat="1" applyFont="1" applyFill="1" applyBorder="1">
      <alignment vertical="center"/>
    </xf>
    <xf numFmtId="176" fontId="11" fillId="0" borderId="61" xfId="0" applyNumberFormat="1" applyFont="1" applyFill="1" applyBorder="1" applyAlignment="1">
      <alignment horizontal="right" vertical="center"/>
    </xf>
    <xf numFmtId="176" fontId="7" fillId="0" borderId="45" xfId="0" applyNumberFormat="1" applyFont="1" applyFill="1" applyBorder="1" applyAlignment="1">
      <alignment horizontal="right" vertical="center"/>
    </xf>
    <xf numFmtId="176" fontId="7" fillId="0" borderId="58" xfId="0" applyNumberFormat="1" applyFont="1" applyFill="1" applyBorder="1" applyAlignment="1">
      <alignment horizontal="right" vertical="center"/>
    </xf>
    <xf numFmtId="176" fontId="7" fillId="0" borderId="36" xfId="0" applyNumberFormat="1" applyFont="1" applyFill="1" applyBorder="1" applyAlignment="1">
      <alignment horizontal="right" vertical="center"/>
    </xf>
    <xf numFmtId="177" fontId="11" fillId="0" borderId="2" xfId="6" applyNumberFormat="1" applyFont="1" applyFill="1" applyBorder="1" applyAlignment="1">
      <alignment horizontal="right" vertical="center"/>
    </xf>
    <xf numFmtId="176" fontId="11" fillId="0" borderId="28" xfId="10" applyNumberFormat="1" applyFont="1" applyFill="1" applyBorder="1" applyAlignment="1">
      <alignment horizontal="right" vertical="center"/>
    </xf>
    <xf numFmtId="176" fontId="11" fillId="0" borderId="20" xfId="10" applyNumberFormat="1" applyFont="1" applyFill="1" applyBorder="1" applyAlignment="1">
      <alignment horizontal="right" vertical="center"/>
    </xf>
    <xf numFmtId="176" fontId="11" fillId="0" borderId="24" xfId="10" applyNumberFormat="1" applyFont="1" applyFill="1" applyBorder="1" applyAlignment="1">
      <alignment horizontal="right" vertical="center"/>
    </xf>
    <xf numFmtId="176" fontId="11" fillId="0" borderId="11" xfId="10" applyNumberFormat="1" applyFont="1" applyFill="1" applyBorder="1" applyAlignment="1">
      <alignment horizontal="right" vertical="center"/>
    </xf>
    <xf numFmtId="176" fontId="11" fillId="0" borderId="31" xfId="10" applyNumberFormat="1" applyFont="1" applyFill="1" applyBorder="1" applyAlignment="1">
      <alignment horizontal="right" vertical="center"/>
    </xf>
    <xf numFmtId="176" fontId="11" fillId="0" borderId="12" xfId="10" applyNumberFormat="1" applyFont="1" applyFill="1" applyBorder="1" applyAlignment="1">
      <alignment horizontal="right" vertical="center"/>
    </xf>
    <xf numFmtId="176" fontId="11" fillId="0" borderId="1" xfId="10" applyNumberFormat="1" applyFont="1" applyFill="1" applyBorder="1" applyAlignment="1">
      <alignment horizontal="right" vertical="center"/>
    </xf>
    <xf numFmtId="176" fontId="11" fillId="0" borderId="3" xfId="10" applyNumberFormat="1" applyFont="1" applyFill="1" applyBorder="1" applyAlignment="1">
      <alignment horizontal="right" vertical="center"/>
    </xf>
    <xf numFmtId="176" fontId="11" fillId="0" borderId="2" xfId="10" applyNumberFormat="1" applyFont="1" applyFill="1" applyBorder="1" applyAlignment="1">
      <alignment horizontal="right" vertical="center"/>
    </xf>
    <xf numFmtId="176" fontId="11" fillId="0" borderId="4" xfId="10" applyNumberFormat="1" applyFont="1" applyFill="1" applyBorder="1" applyAlignment="1">
      <alignment horizontal="right" vertical="center"/>
    </xf>
    <xf numFmtId="176" fontId="11" fillId="0" borderId="32" xfId="10" applyNumberFormat="1" applyFont="1" applyFill="1" applyBorder="1" applyAlignment="1">
      <alignment horizontal="right" vertical="center"/>
    </xf>
    <xf numFmtId="176" fontId="11" fillId="0" borderId="0" xfId="10" applyNumberFormat="1" applyFont="1" applyFill="1" applyBorder="1" applyAlignment="1">
      <alignment horizontal="right" vertical="center"/>
    </xf>
    <xf numFmtId="176" fontId="11" fillId="0" borderId="28" xfId="0" applyNumberFormat="1" applyFont="1" applyFill="1" applyBorder="1" applyAlignment="1">
      <alignment horizontal="right" vertical="center"/>
    </xf>
    <xf numFmtId="176" fontId="11" fillId="0" borderId="20" xfId="0" applyNumberFormat="1" applyFont="1" applyFill="1" applyBorder="1" applyAlignment="1">
      <alignment horizontal="right" vertical="center"/>
    </xf>
    <xf numFmtId="176" fontId="11" fillId="0" borderId="11" xfId="0" applyNumberFormat="1" applyFont="1" applyFill="1" applyBorder="1" applyAlignment="1">
      <alignment horizontal="right" vertical="center"/>
    </xf>
    <xf numFmtId="176" fontId="23" fillId="0" borderId="49" xfId="0" applyNumberFormat="1" applyFont="1" applyFill="1" applyBorder="1" applyAlignment="1">
      <alignment horizontal="right" vertical="center"/>
    </xf>
    <xf numFmtId="0" fontId="17" fillId="0" borderId="0" xfId="0" applyFont="1" applyFill="1">
      <alignment vertical="center"/>
    </xf>
    <xf numFmtId="0" fontId="17" fillId="0" borderId="0" xfId="0" applyFont="1" applyFill="1" applyAlignment="1">
      <alignment horizontal="center" vertical="center"/>
    </xf>
    <xf numFmtId="176" fontId="17" fillId="0" borderId="0" xfId="10" applyNumberFormat="1" applyFont="1" applyFill="1">
      <alignment vertical="center"/>
    </xf>
    <xf numFmtId="0" fontId="24" fillId="0" borderId="0" xfId="0" applyFont="1" applyFill="1" applyAlignment="1">
      <alignment vertical="center"/>
    </xf>
    <xf numFmtId="176" fontId="24" fillId="0" borderId="0" xfId="0" applyNumberFormat="1" applyFont="1" applyFill="1" applyAlignment="1">
      <alignment vertical="center"/>
    </xf>
    <xf numFmtId="177" fontId="11" fillId="0" borderId="48" xfId="6" applyNumberFormat="1" applyFont="1" applyFill="1" applyBorder="1">
      <alignment vertical="center"/>
    </xf>
    <xf numFmtId="176" fontId="25" fillId="0" borderId="26" xfId="0" quotePrefix="1" applyNumberFormat="1" applyFont="1" applyFill="1" applyBorder="1" applyAlignment="1">
      <alignment horizontal="right" vertical="center"/>
    </xf>
    <xf numFmtId="176" fontId="25" fillId="0" borderId="2" xfId="0" quotePrefix="1" applyNumberFormat="1" applyFont="1" applyFill="1" applyBorder="1" applyAlignment="1">
      <alignment horizontal="right" vertical="center"/>
    </xf>
    <xf numFmtId="176" fontId="11" fillId="0" borderId="44" xfId="0" quotePrefix="1" applyNumberFormat="1" applyFont="1" applyFill="1" applyBorder="1" applyAlignment="1">
      <alignment horizontal="right" vertical="center"/>
    </xf>
    <xf numFmtId="176" fontId="11" fillId="0" borderId="74" xfId="0" quotePrefix="1" applyNumberFormat="1" applyFont="1" applyFill="1" applyBorder="1" applyAlignment="1">
      <alignment horizontal="right" vertical="center"/>
    </xf>
    <xf numFmtId="176" fontId="26" fillId="0" borderId="62" xfId="0" applyNumberFormat="1" applyFont="1" applyFill="1" applyBorder="1" applyAlignment="1">
      <alignment horizontal="right" vertical="center"/>
    </xf>
    <xf numFmtId="176" fontId="11" fillId="0" borderId="83" xfId="0" applyNumberFormat="1" applyFont="1" applyFill="1" applyBorder="1" applyAlignment="1">
      <alignment horizontal="right" vertical="center"/>
    </xf>
    <xf numFmtId="176" fontId="11" fillId="0" borderId="84" xfId="0" applyNumberFormat="1" applyFont="1" applyFill="1" applyBorder="1" applyAlignment="1">
      <alignment horizontal="right" vertical="center"/>
    </xf>
    <xf numFmtId="176" fontId="11" fillId="0" borderId="67" xfId="0" quotePrefix="1" applyNumberFormat="1" applyFont="1" applyFill="1" applyBorder="1" applyAlignment="1">
      <alignment horizontal="right" vertical="center"/>
    </xf>
    <xf numFmtId="176" fontId="11" fillId="0" borderId="75" xfId="0" quotePrefix="1" applyNumberFormat="1" applyFont="1" applyFill="1" applyBorder="1" applyAlignment="1">
      <alignment horizontal="right" vertical="center"/>
    </xf>
    <xf numFmtId="0" fontId="22" fillId="0" borderId="0" xfId="0" applyFont="1" applyAlignment="1">
      <alignment horizontal="left" vertical="center"/>
    </xf>
    <xf numFmtId="176" fontId="11" fillId="0" borderId="66" xfId="0" applyNumberFormat="1" applyFont="1" applyBorder="1" applyAlignment="1">
      <alignment horizontal="right" vertical="center"/>
    </xf>
    <xf numFmtId="176" fontId="11" fillId="0" borderId="67" xfId="0" applyNumberFormat="1" applyFont="1" applyBorder="1" applyAlignment="1">
      <alignment horizontal="right" vertical="center"/>
    </xf>
    <xf numFmtId="176" fontId="11" fillId="0" borderId="26" xfId="0" quotePrefix="1" applyNumberFormat="1" applyFont="1" applyBorder="1" applyAlignment="1">
      <alignment horizontal="right" vertical="center"/>
    </xf>
    <xf numFmtId="176" fontId="11" fillId="0" borderId="67" xfId="0" quotePrefix="1" applyNumberFormat="1" applyFont="1" applyBorder="1" applyAlignment="1">
      <alignment horizontal="right" vertical="center"/>
    </xf>
    <xf numFmtId="176" fontId="11" fillId="0" borderId="26" xfId="0" applyNumberFormat="1" applyFont="1" applyBorder="1" applyAlignment="1">
      <alignment horizontal="right" vertical="center"/>
    </xf>
    <xf numFmtId="176" fontId="11" fillId="0" borderId="27" xfId="0" applyNumberFormat="1" applyFont="1" applyBorder="1" applyAlignment="1">
      <alignment horizontal="right" vertical="center"/>
    </xf>
    <xf numFmtId="176" fontId="11" fillId="0" borderId="3" xfId="0" applyNumberFormat="1" applyFont="1" applyBorder="1" applyAlignment="1">
      <alignment horizontal="right" vertical="center"/>
    </xf>
    <xf numFmtId="176" fontId="11" fillId="0" borderId="85" xfId="0" applyNumberFormat="1" applyFont="1" applyFill="1" applyBorder="1" applyAlignment="1">
      <alignment horizontal="right" vertical="center"/>
    </xf>
    <xf numFmtId="177" fontId="11" fillId="0" borderId="26" xfId="6" applyNumberFormat="1" applyFont="1" applyFill="1" applyBorder="1" applyAlignment="1">
      <alignment horizontal="right" vertical="center"/>
    </xf>
    <xf numFmtId="0" fontId="22" fillId="0" borderId="0" xfId="0" applyFont="1" applyFill="1" applyAlignment="1">
      <alignment vertical="center"/>
    </xf>
    <xf numFmtId="177" fontId="3" fillId="0" borderId="0" xfId="6" applyNumberFormat="1" applyFont="1" applyFill="1">
      <alignment vertical="center"/>
    </xf>
    <xf numFmtId="176" fontId="11" fillId="0" borderId="26" xfId="0" quotePrefix="1" applyNumberFormat="1" applyFont="1" applyFill="1" applyBorder="1" applyAlignment="1">
      <alignment horizontal="right" vertical="center"/>
    </xf>
    <xf numFmtId="176" fontId="11" fillId="0" borderId="20" xfId="0" quotePrefix="1" applyNumberFormat="1" applyFont="1" applyFill="1" applyBorder="1" applyAlignment="1">
      <alignment horizontal="right" vertical="center"/>
    </xf>
    <xf numFmtId="177" fontId="11" fillId="0" borderId="59" xfId="6" applyNumberFormat="1" applyFont="1" applyFill="1" applyBorder="1" applyAlignment="1">
      <alignment horizontal="right" vertical="center"/>
    </xf>
    <xf numFmtId="177" fontId="11" fillId="0" borderId="27" xfId="6" applyNumberFormat="1" applyFont="1" applyFill="1" applyBorder="1">
      <alignment vertical="center"/>
    </xf>
    <xf numFmtId="177" fontId="11" fillId="0" borderId="79" xfId="6" applyNumberFormat="1" applyFont="1" applyFill="1" applyBorder="1" applyAlignment="1">
      <alignment horizontal="right" vertical="center"/>
    </xf>
    <xf numFmtId="177" fontId="11" fillId="0" borderId="82" xfId="0" applyNumberFormat="1" applyFont="1" applyFill="1" applyBorder="1" applyAlignment="1">
      <alignment horizontal="right" vertical="center"/>
    </xf>
    <xf numFmtId="176" fontId="11" fillId="0" borderId="34" xfId="0" applyNumberFormat="1" applyFont="1" applyFill="1" applyBorder="1" applyAlignment="1">
      <alignment horizontal="right" vertical="center"/>
    </xf>
    <xf numFmtId="176" fontId="11" fillId="0" borderId="20" xfId="0" quotePrefix="1" applyNumberFormat="1" applyFont="1" applyBorder="1" applyAlignment="1">
      <alignment horizontal="right" vertical="center"/>
    </xf>
    <xf numFmtId="177" fontId="11" fillId="0" borderId="34" xfId="6" applyNumberFormat="1" applyFont="1" applyBorder="1" applyAlignment="1">
      <alignment horizontal="right" vertical="center"/>
    </xf>
    <xf numFmtId="177" fontId="11" fillId="0" borderId="41" xfId="6" applyNumberFormat="1" applyFont="1" applyFill="1" applyBorder="1" applyAlignment="1">
      <alignment horizontal="right" vertical="center"/>
    </xf>
    <xf numFmtId="177" fontId="11" fillId="0" borderId="62" xfId="6" applyNumberFormat="1" applyFont="1" applyFill="1" applyBorder="1" applyAlignment="1">
      <alignment horizontal="right" vertical="center"/>
    </xf>
    <xf numFmtId="0" fontId="3" fillId="3" borderId="51" xfId="0" applyFont="1" applyFill="1" applyBorder="1" applyAlignment="1">
      <alignment horizontal="center" vertical="center" wrapText="1"/>
    </xf>
    <xf numFmtId="0" fontId="3" fillId="3" borderId="55" xfId="0" applyFont="1" applyFill="1" applyBorder="1" applyAlignment="1">
      <alignment horizontal="center" vertical="center" wrapText="1"/>
    </xf>
    <xf numFmtId="176" fontId="3" fillId="3" borderId="0" xfId="10" applyNumberFormat="1" applyFont="1" applyFill="1" applyBorder="1" applyAlignment="1">
      <alignment horizontal="center" vertical="center" wrapText="1"/>
    </xf>
    <xf numFmtId="0" fontId="3" fillId="3" borderId="13" xfId="0" applyFont="1" applyFill="1" applyBorder="1" applyAlignment="1">
      <alignment horizontal="center" vertical="center"/>
    </xf>
    <xf numFmtId="176" fontId="3" fillId="3" borderId="72" xfId="10" applyNumberFormat="1" applyFont="1" applyFill="1" applyBorder="1" applyAlignment="1">
      <alignment horizontal="center" vertical="center" wrapText="1"/>
    </xf>
    <xf numFmtId="176" fontId="3" fillId="3" borderId="73" xfId="10" applyNumberFormat="1" applyFont="1" applyFill="1" applyBorder="1" applyAlignment="1">
      <alignment horizontal="center" vertical="center" wrapText="1"/>
    </xf>
    <xf numFmtId="176" fontId="3" fillId="3" borderId="56" xfId="10" applyNumberFormat="1" applyFont="1" applyFill="1" applyBorder="1" applyAlignment="1">
      <alignment horizontal="center" vertical="center" wrapText="1"/>
    </xf>
    <xf numFmtId="0" fontId="3" fillId="3" borderId="57" xfId="0" applyFont="1" applyFill="1" applyBorder="1" applyAlignment="1">
      <alignment horizontal="center" vertical="center"/>
    </xf>
    <xf numFmtId="176" fontId="3" fillId="3" borderId="21" xfId="10" applyNumberFormat="1" applyFont="1" applyFill="1" applyBorder="1" applyAlignment="1">
      <alignment horizontal="center" vertical="center" wrapText="1"/>
    </xf>
    <xf numFmtId="0" fontId="3" fillId="3" borderId="23" xfId="0" applyFont="1" applyFill="1" applyBorder="1" applyAlignment="1">
      <alignment horizontal="center" vertical="center"/>
    </xf>
    <xf numFmtId="0" fontId="6" fillId="3" borderId="7" xfId="0" applyFont="1" applyFill="1" applyBorder="1" applyAlignment="1">
      <alignment horizontal="center" vertical="center" wrapText="1"/>
    </xf>
    <xf numFmtId="0" fontId="3" fillId="3" borderId="14" xfId="0" applyFont="1" applyFill="1" applyBorder="1" applyAlignment="1">
      <alignment horizontal="center" vertical="center"/>
    </xf>
    <xf numFmtId="176" fontId="3" fillId="3" borderId="17" xfId="10" applyNumberFormat="1" applyFont="1" applyFill="1" applyBorder="1" applyAlignment="1">
      <alignment horizontal="center" vertical="center" wrapText="1"/>
    </xf>
    <xf numFmtId="0" fontId="3" fillId="3" borderId="19" xfId="0" applyFont="1" applyFill="1" applyBorder="1" applyAlignment="1">
      <alignment horizontal="center" vertical="center"/>
    </xf>
    <xf numFmtId="176" fontId="3" fillId="3" borderId="1" xfId="10" applyNumberFormat="1" applyFont="1" applyFill="1" applyBorder="1" applyAlignment="1">
      <alignment horizontal="center" vertical="center" wrapText="1"/>
    </xf>
    <xf numFmtId="0" fontId="3" fillId="3" borderId="30" xfId="0" applyFont="1" applyFill="1" applyBorder="1" applyAlignment="1">
      <alignment horizontal="center" vertical="center"/>
    </xf>
    <xf numFmtId="176" fontId="3" fillId="3" borderId="25" xfId="10" applyNumberFormat="1" applyFont="1" applyFill="1" applyBorder="1" applyAlignment="1">
      <alignment horizontal="center" vertical="center" wrapText="1"/>
    </xf>
    <xf numFmtId="0" fontId="3" fillId="3" borderId="27" xfId="0" applyFont="1" applyFill="1" applyBorder="1" applyAlignment="1">
      <alignment horizontal="center" vertical="center"/>
    </xf>
    <xf numFmtId="0" fontId="6" fillId="3" borderId="17" xfId="0" applyFont="1" applyFill="1" applyBorder="1" applyAlignment="1">
      <alignment horizontal="center" vertical="center" wrapText="1"/>
    </xf>
    <xf numFmtId="176" fontId="3" fillId="3" borderId="6" xfId="10" applyNumberFormat="1" applyFont="1" applyFill="1" applyBorder="1" applyAlignment="1">
      <alignment horizontal="center" vertical="center" wrapText="1"/>
    </xf>
    <xf numFmtId="176" fontId="3" fillId="3" borderId="39" xfId="10" applyNumberFormat="1" applyFont="1" applyFill="1" applyBorder="1" applyAlignment="1">
      <alignment horizontal="center" vertical="center" wrapText="1"/>
    </xf>
    <xf numFmtId="0" fontId="3" fillId="3" borderId="41" xfId="0" applyFont="1" applyFill="1" applyBorder="1" applyAlignment="1">
      <alignment horizontal="center" vertical="center"/>
    </xf>
    <xf numFmtId="0" fontId="6" fillId="3" borderId="50" xfId="0" applyFont="1" applyFill="1" applyBorder="1" applyAlignment="1">
      <alignment horizontal="center" vertical="center" wrapText="1"/>
    </xf>
    <xf numFmtId="0" fontId="6" fillId="3" borderId="51" xfId="0" applyFont="1" applyFill="1" applyBorder="1" applyAlignment="1">
      <alignment horizontal="center" vertical="center"/>
    </xf>
    <xf numFmtId="176" fontId="3" fillId="3" borderId="2" xfId="10" applyNumberFormat="1" applyFont="1" applyFill="1" applyBorder="1" applyAlignment="1">
      <alignment horizontal="center" vertical="center" wrapText="1"/>
    </xf>
    <xf numFmtId="0" fontId="6" fillId="3" borderId="14" xfId="0" applyFont="1" applyFill="1" applyBorder="1" applyAlignment="1">
      <alignment horizontal="center" vertical="center" wrapText="1"/>
    </xf>
    <xf numFmtId="0" fontId="3" fillId="3" borderId="50" xfId="0" applyFont="1" applyFill="1" applyBorder="1" applyAlignment="1">
      <alignment horizontal="center" vertical="center" wrapText="1"/>
    </xf>
    <xf numFmtId="0" fontId="3" fillId="3" borderId="52" xfId="0" applyFont="1" applyFill="1" applyBorder="1" applyAlignment="1">
      <alignment horizontal="center" vertical="center" wrapText="1"/>
    </xf>
    <xf numFmtId="176" fontId="6" fillId="3" borderId="50" xfId="0" applyNumberFormat="1" applyFont="1" applyFill="1" applyBorder="1" applyAlignment="1">
      <alignment horizontal="center" vertical="center" wrapText="1"/>
    </xf>
    <xf numFmtId="176" fontId="6" fillId="3" borderId="51" xfId="0" applyNumberFormat="1" applyFont="1" applyFill="1" applyBorder="1" applyAlignment="1">
      <alignment horizontal="center" vertical="center" wrapText="1"/>
    </xf>
    <xf numFmtId="176" fontId="6" fillId="3" borderId="52" xfId="0" applyNumberFormat="1" applyFont="1" applyFill="1" applyBorder="1" applyAlignment="1">
      <alignment horizontal="center" vertical="center" wrapText="1"/>
    </xf>
    <xf numFmtId="176" fontId="3" fillId="3" borderId="53" xfId="10" applyNumberFormat="1" applyFont="1" applyFill="1" applyBorder="1" applyAlignment="1">
      <alignment horizontal="center" vertical="center" wrapText="1"/>
    </xf>
    <xf numFmtId="0" fontId="3" fillId="3" borderId="54" xfId="0" applyFont="1" applyFill="1" applyBorder="1" applyAlignment="1">
      <alignment horizontal="center" vertical="center"/>
    </xf>
    <xf numFmtId="0" fontId="3" fillId="3" borderId="51" xfId="0" applyFont="1" applyFill="1" applyBorder="1" applyAlignment="1">
      <alignment vertical="center"/>
    </xf>
    <xf numFmtId="0" fontId="3" fillId="3" borderId="52" xfId="0" applyFont="1" applyFill="1" applyBorder="1" applyAlignment="1">
      <alignment vertical="center"/>
    </xf>
    <xf numFmtId="0" fontId="0" fillId="0" borderId="60" xfId="0" applyFont="1" applyFill="1" applyBorder="1" applyAlignment="1">
      <alignment horizontal="center" vertical="center" wrapText="1"/>
    </xf>
    <xf numFmtId="0" fontId="0" fillId="0" borderId="58"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58"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19" fillId="0" borderId="61" xfId="0" applyFont="1" applyFill="1" applyBorder="1" applyAlignment="1">
      <alignment horizontal="center" vertical="center" wrapText="1"/>
    </xf>
    <xf numFmtId="0" fontId="19" fillId="0" borderId="58" xfId="0" applyFont="1" applyFill="1" applyBorder="1" applyAlignment="1">
      <alignment horizontal="center" vertical="center" wrapText="1"/>
    </xf>
    <xf numFmtId="0" fontId="19" fillId="0" borderId="59"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3" borderId="6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58"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59"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0" borderId="61" xfId="0" applyFont="1" applyFill="1" applyBorder="1" applyAlignment="1">
      <alignment horizontal="center" vertical="center" wrapText="1"/>
    </xf>
    <xf numFmtId="176" fontId="3" fillId="3" borderId="5" xfId="10" applyNumberFormat="1" applyFont="1" applyFill="1" applyBorder="1" applyAlignment="1">
      <alignment horizontal="center" vertical="center" wrapText="1"/>
    </xf>
    <xf numFmtId="176" fontId="3" fillId="3" borderId="33" xfId="10" applyNumberFormat="1" applyFont="1" applyFill="1" applyBorder="1" applyAlignment="1">
      <alignment horizontal="center" vertical="center" wrapText="1"/>
    </xf>
    <xf numFmtId="0" fontId="3" fillId="3" borderId="34" xfId="0" applyFont="1" applyFill="1" applyBorder="1" applyAlignment="1">
      <alignment horizontal="center" vertical="center"/>
    </xf>
    <xf numFmtId="0" fontId="6" fillId="3" borderId="0"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35" xfId="0" applyFont="1" applyFill="1" applyBorder="1" applyAlignment="1">
      <alignment horizontal="center" vertical="center" wrapText="1"/>
    </xf>
    <xf numFmtId="0" fontId="6" fillId="3" borderId="62" xfId="0" applyFont="1" applyFill="1" applyBorder="1" applyAlignment="1">
      <alignment horizontal="center" vertical="center" wrapText="1"/>
    </xf>
    <xf numFmtId="0" fontId="6" fillId="3" borderId="47" xfId="0" applyFont="1" applyFill="1" applyBorder="1" applyAlignment="1">
      <alignment horizontal="center" vertical="center" wrapText="1"/>
    </xf>
    <xf numFmtId="0" fontId="6" fillId="3" borderId="63" xfId="0" applyFont="1" applyFill="1" applyBorder="1" applyAlignment="1">
      <alignment horizontal="center" vertical="center" wrapText="1"/>
    </xf>
    <xf numFmtId="0" fontId="3" fillId="3" borderId="64" xfId="0" applyFont="1" applyFill="1" applyBorder="1" applyAlignment="1">
      <alignment horizontal="center" vertical="center" wrapText="1"/>
    </xf>
    <xf numFmtId="0" fontId="0" fillId="0" borderId="59" xfId="0" applyFont="1" applyBorder="1" applyAlignment="1">
      <alignment horizontal="center" vertical="center"/>
    </xf>
    <xf numFmtId="0" fontId="0" fillId="0" borderId="13" xfId="0" applyFont="1" applyBorder="1" applyAlignment="1">
      <alignment horizontal="center" vertical="center"/>
    </xf>
    <xf numFmtId="0" fontId="6" fillId="3" borderId="16" xfId="0" applyFont="1" applyFill="1" applyBorder="1" applyAlignment="1">
      <alignment horizontal="center" vertical="center" wrapText="1"/>
    </xf>
    <xf numFmtId="0" fontId="6" fillId="3" borderId="19" xfId="0" applyFont="1" applyFill="1" applyBorder="1" applyAlignment="1">
      <alignment horizontal="center" vertical="center" wrapText="1"/>
    </xf>
  </cellXfs>
  <cellStyles count="16">
    <cellStyle name="_x0003_" xfId="1" xr:uid="{00000000-0005-0000-0000-000000000000}"/>
    <cellStyle name="_x0003__x0003__x0003_" xfId="2" xr:uid="{00000000-0005-0000-0000-000001000000}"/>
    <cellStyle name="formation" xfId="3" xr:uid="{00000000-0005-0000-0000-000002000000}"/>
    <cellStyle name="ocumentSummaryInformation" xfId="4" xr:uid="{00000000-0005-0000-0000-000003000000}"/>
    <cellStyle name="スタイル 1" xfId="5" xr:uid="{00000000-0005-0000-0000-000004000000}"/>
    <cellStyle name="パーセント" xfId="6" builtinId="5"/>
    <cellStyle name="パーセント 2" xfId="7" xr:uid="{00000000-0005-0000-0000-000006000000}"/>
    <cellStyle name="ハイパーリンク 2" xfId="8" xr:uid="{00000000-0005-0000-0000-000007000000}"/>
    <cellStyle name="ଈ售䉓" xfId="9" xr:uid="{00000000-0005-0000-0000-000008000000}"/>
    <cellStyle name="桁区切り" xfId="10" builtinId="6"/>
    <cellStyle name="桁区切り 2" xfId="11" xr:uid="{00000000-0005-0000-0000-00000A000000}"/>
    <cellStyle name="標ь_x0003__x0003__x0003_" xfId="12" xr:uid="{00000000-0005-0000-0000-00000B000000}"/>
    <cellStyle name="標準" xfId="0" builtinId="0"/>
    <cellStyle name="標準 2" xfId="13" xr:uid="{00000000-0005-0000-0000-00000D000000}"/>
    <cellStyle name="標準 3" xfId="14" xr:uid="{00000000-0005-0000-0000-00000E000000}"/>
    <cellStyle name="標準 4" xfId="15" xr:uid="{00000000-0005-0000-0000-00000F000000}"/>
  </cellStyles>
  <dxfs count="30">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51210</xdr:colOff>
      <xdr:row>0</xdr:row>
      <xdr:rowOff>30726</xdr:rowOff>
    </xdr:from>
    <xdr:to>
      <xdr:col>0</xdr:col>
      <xdr:colOff>213135</xdr:colOff>
      <xdr:row>2</xdr:row>
      <xdr:rowOff>4404</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51210" y="30726"/>
          <a:ext cx="161925" cy="485775"/>
        </a:xfrm>
        <a:prstGeom prst="rect">
          <a:avLst/>
        </a:prstGeom>
        <a:solidFill>
          <a:srgbClr val="0000FF"/>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F47"/>
  <sheetViews>
    <sheetView tabSelected="1" topLeftCell="A29" zoomScale="55" zoomScaleNormal="55" zoomScaleSheetLayoutView="93" workbookViewId="0">
      <pane xSplit="3" topLeftCell="D1" activePane="topRight" state="frozen"/>
      <selection pane="topRight" activeCell="A42" sqref="A42"/>
    </sheetView>
  </sheetViews>
  <sheetFormatPr defaultColWidth="9" defaultRowHeight="14.25"/>
  <cols>
    <col min="1" max="1" width="14.875" style="1" customWidth="1"/>
    <col min="2" max="2" width="11.625" style="2" customWidth="1"/>
    <col min="3" max="3" width="22.875" style="2" customWidth="1"/>
    <col min="4" max="13" width="15.125" style="2" customWidth="1"/>
    <col min="14" max="18" width="15.125" style="3" customWidth="1"/>
    <col min="19" max="23" width="15.25" style="3" customWidth="1"/>
    <col min="24" max="24" width="15.125" style="4" customWidth="1"/>
    <col min="25" max="25" width="15.375" style="4" customWidth="1"/>
    <col min="26" max="27" width="15.125" style="4" customWidth="1"/>
    <col min="28" max="28" width="16.875" style="4" customWidth="1"/>
    <col min="29" max="31" width="15.375" style="4" customWidth="1"/>
    <col min="32" max="84" width="16.875" style="4" customWidth="1"/>
    <col min="85" max="16384" width="9" style="4"/>
  </cols>
  <sheetData>
    <row r="1" spans="1:84" ht="17.25" customHeight="1">
      <c r="A1" s="182" t="s">
        <v>20</v>
      </c>
      <c r="BG1" s="171"/>
      <c r="BL1" s="171"/>
      <c r="BQ1" s="171"/>
      <c r="BV1" s="171"/>
      <c r="CA1" s="171"/>
      <c r="CF1" s="171" t="s">
        <v>46</v>
      </c>
    </row>
    <row r="2" spans="1:84" ht="22.5" customHeight="1">
      <c r="A2" s="183" t="s">
        <v>78</v>
      </c>
      <c r="AL2" s="120"/>
      <c r="AQ2" s="120"/>
      <c r="AV2" s="120"/>
      <c r="AW2" s="120"/>
      <c r="BB2" s="120"/>
      <c r="BG2" s="172"/>
      <c r="BL2" s="172"/>
      <c r="BQ2" s="172"/>
      <c r="BV2" s="172"/>
      <c r="CA2" s="172"/>
      <c r="CF2" s="172" t="s">
        <v>47</v>
      </c>
    </row>
    <row r="3" spans="1:84" ht="15.95" customHeight="1" thickBot="1">
      <c r="D3" s="390" t="s">
        <v>48</v>
      </c>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391"/>
      <c r="AG3" s="391"/>
      <c r="AH3" s="391"/>
      <c r="AI3" s="391"/>
      <c r="AJ3" s="391"/>
      <c r="AK3" s="391"/>
      <c r="AL3" s="391"/>
      <c r="AM3" s="391"/>
      <c r="AN3" s="391"/>
      <c r="AO3" s="391"/>
      <c r="AP3" s="391"/>
      <c r="AQ3" s="391"/>
      <c r="AR3" s="391"/>
      <c r="AS3" s="391"/>
      <c r="AT3" s="391"/>
      <c r="AU3" s="391"/>
      <c r="AV3" s="391"/>
      <c r="AW3" s="391"/>
      <c r="AX3" s="391"/>
      <c r="AY3" s="391"/>
      <c r="AZ3" s="391"/>
      <c r="BA3" s="391"/>
      <c r="BB3" s="391"/>
      <c r="BC3" s="391"/>
      <c r="BD3" s="391"/>
      <c r="BE3" s="391"/>
      <c r="BF3" s="391"/>
      <c r="BG3" s="391"/>
      <c r="BH3" s="391"/>
      <c r="BI3" s="391"/>
      <c r="BJ3" s="391"/>
      <c r="BK3" s="391"/>
      <c r="BL3" s="391"/>
      <c r="BM3" s="391"/>
      <c r="BN3" s="391"/>
      <c r="BO3" s="391"/>
      <c r="BP3" s="391"/>
      <c r="BQ3" s="391"/>
      <c r="BR3" s="391"/>
      <c r="BS3" s="391"/>
      <c r="BT3" s="391"/>
      <c r="BU3" s="391"/>
      <c r="BV3" s="391"/>
      <c r="BW3" s="391"/>
      <c r="BX3" s="391"/>
      <c r="BY3" s="391"/>
      <c r="BZ3" s="391"/>
      <c r="CA3" s="391"/>
    </row>
    <row r="4" spans="1:84" ht="30" customHeight="1">
      <c r="A4" s="372" t="s">
        <v>5</v>
      </c>
      <c r="B4" s="373"/>
      <c r="C4" s="374"/>
      <c r="D4" s="356" t="s">
        <v>23</v>
      </c>
      <c r="E4" s="357"/>
      <c r="F4" s="357"/>
      <c r="G4" s="357"/>
      <c r="H4" s="358"/>
      <c r="I4" s="356" t="s">
        <v>24</v>
      </c>
      <c r="J4" s="357"/>
      <c r="K4" s="357"/>
      <c r="L4" s="357"/>
      <c r="M4" s="358"/>
      <c r="N4" s="356" t="s">
        <v>22</v>
      </c>
      <c r="O4" s="357"/>
      <c r="P4" s="357"/>
      <c r="Q4" s="357"/>
      <c r="R4" s="358"/>
      <c r="S4" s="356" t="s">
        <v>21</v>
      </c>
      <c r="T4" s="357"/>
      <c r="U4" s="357"/>
      <c r="V4" s="357"/>
      <c r="W4" s="358"/>
      <c r="X4" s="350" t="s">
        <v>14</v>
      </c>
      <c r="Y4" s="361"/>
      <c r="Z4" s="361"/>
      <c r="AA4" s="361"/>
      <c r="AB4" s="362"/>
      <c r="AC4" s="350" t="s">
        <v>33</v>
      </c>
      <c r="AD4" s="351"/>
      <c r="AE4" s="351"/>
      <c r="AF4" s="351"/>
      <c r="AG4" s="351"/>
      <c r="AH4" s="354" t="s">
        <v>37</v>
      </c>
      <c r="AI4" s="328"/>
      <c r="AJ4" s="328"/>
      <c r="AK4" s="328"/>
      <c r="AL4" s="355"/>
      <c r="AM4" s="328" t="s">
        <v>40</v>
      </c>
      <c r="AN4" s="328"/>
      <c r="AO4" s="328"/>
      <c r="AP4" s="328"/>
      <c r="AQ4" s="329"/>
      <c r="AR4" s="389" t="s">
        <v>42</v>
      </c>
      <c r="AS4" s="328"/>
      <c r="AT4" s="328"/>
      <c r="AU4" s="328"/>
      <c r="AV4" s="328"/>
      <c r="AW4" s="329"/>
      <c r="AX4" s="328" t="s">
        <v>44</v>
      </c>
      <c r="AY4" s="328"/>
      <c r="AZ4" s="328"/>
      <c r="BA4" s="328"/>
      <c r="BB4" s="329"/>
      <c r="BC4" s="328" t="s">
        <v>45</v>
      </c>
      <c r="BD4" s="328"/>
      <c r="BE4" s="328"/>
      <c r="BF4" s="328"/>
      <c r="BG4" s="329"/>
      <c r="BH4" s="328" t="s">
        <v>52</v>
      </c>
      <c r="BI4" s="328"/>
      <c r="BJ4" s="328"/>
      <c r="BK4" s="328"/>
      <c r="BL4" s="329"/>
      <c r="BM4" s="328" t="s">
        <v>63</v>
      </c>
      <c r="BN4" s="328"/>
      <c r="BO4" s="328"/>
      <c r="BP4" s="328"/>
      <c r="BQ4" s="329"/>
      <c r="BR4" s="328" t="s">
        <v>81</v>
      </c>
      <c r="BS4" s="328"/>
      <c r="BT4" s="328"/>
      <c r="BU4" s="328"/>
      <c r="BV4" s="329"/>
      <c r="BW4" s="328" t="s">
        <v>79</v>
      </c>
      <c r="BX4" s="328"/>
      <c r="BY4" s="328"/>
      <c r="BZ4" s="328"/>
      <c r="CA4" s="329"/>
      <c r="CB4" s="328" t="s">
        <v>88</v>
      </c>
      <c r="CC4" s="328"/>
      <c r="CD4" s="328"/>
      <c r="CE4" s="328"/>
      <c r="CF4" s="329"/>
    </row>
    <row r="5" spans="1:84" ht="15.95" customHeight="1">
      <c r="A5" s="375"/>
      <c r="B5" s="376"/>
      <c r="C5" s="376"/>
      <c r="D5" s="380" t="s">
        <v>1</v>
      </c>
      <c r="E5" s="336" t="s">
        <v>0</v>
      </c>
      <c r="F5" s="336" t="s">
        <v>7</v>
      </c>
      <c r="G5" s="344" t="s">
        <v>8</v>
      </c>
      <c r="H5" s="338" t="s">
        <v>29</v>
      </c>
      <c r="I5" s="381" t="s">
        <v>1</v>
      </c>
      <c r="J5" s="336" t="s">
        <v>0</v>
      </c>
      <c r="K5" s="336" t="s">
        <v>7</v>
      </c>
      <c r="L5" s="347" t="s">
        <v>8</v>
      </c>
      <c r="M5" s="338" t="s">
        <v>30</v>
      </c>
      <c r="N5" s="347" t="s">
        <v>1</v>
      </c>
      <c r="O5" s="336" t="s">
        <v>0</v>
      </c>
      <c r="P5" s="336" t="s">
        <v>7</v>
      </c>
      <c r="Q5" s="347" t="s">
        <v>8</v>
      </c>
      <c r="R5" s="338" t="s">
        <v>18</v>
      </c>
      <c r="S5" s="347" t="s">
        <v>1</v>
      </c>
      <c r="T5" s="336" t="s">
        <v>0</v>
      </c>
      <c r="U5" s="336" t="s">
        <v>7</v>
      </c>
      <c r="V5" s="340" t="s">
        <v>8</v>
      </c>
      <c r="W5" s="346" t="s">
        <v>17</v>
      </c>
      <c r="X5" s="359" t="s">
        <v>1</v>
      </c>
      <c r="Y5" s="336" t="s">
        <v>0</v>
      </c>
      <c r="Z5" s="336" t="s">
        <v>7</v>
      </c>
      <c r="AA5" s="344" t="s">
        <v>8</v>
      </c>
      <c r="AB5" s="338" t="s">
        <v>15</v>
      </c>
      <c r="AC5" s="330" t="s">
        <v>1</v>
      </c>
      <c r="AD5" s="352" t="s">
        <v>0</v>
      </c>
      <c r="AE5" s="334" t="s">
        <v>7</v>
      </c>
      <c r="AF5" s="352" t="s">
        <v>8</v>
      </c>
      <c r="AG5" s="338" t="s">
        <v>32</v>
      </c>
      <c r="AH5" s="342" t="s">
        <v>1</v>
      </c>
      <c r="AI5" s="332" t="s">
        <v>0</v>
      </c>
      <c r="AJ5" s="334" t="s">
        <v>7</v>
      </c>
      <c r="AK5" s="348" t="s">
        <v>8</v>
      </c>
      <c r="AL5" s="392" t="s">
        <v>39</v>
      </c>
      <c r="AM5" s="330" t="s">
        <v>1</v>
      </c>
      <c r="AN5" s="332" t="s">
        <v>0</v>
      </c>
      <c r="AO5" s="334" t="s">
        <v>7</v>
      </c>
      <c r="AP5" s="348" t="s">
        <v>8</v>
      </c>
      <c r="AQ5" s="385" t="s">
        <v>41</v>
      </c>
      <c r="AR5" s="330" t="s">
        <v>1</v>
      </c>
      <c r="AS5" s="332" t="s">
        <v>0</v>
      </c>
      <c r="AT5" s="334" t="s">
        <v>7</v>
      </c>
      <c r="AU5" s="348" t="s">
        <v>8</v>
      </c>
      <c r="AV5" s="383" t="s">
        <v>43</v>
      </c>
      <c r="AW5" s="387" t="s">
        <v>43</v>
      </c>
      <c r="AX5" s="330" t="s">
        <v>1</v>
      </c>
      <c r="AY5" s="332" t="s">
        <v>0</v>
      </c>
      <c r="AZ5" s="334" t="s">
        <v>7</v>
      </c>
      <c r="BA5" s="348" t="s">
        <v>8</v>
      </c>
      <c r="BB5" s="385" t="s">
        <v>49</v>
      </c>
      <c r="BC5" s="330" t="s">
        <v>1</v>
      </c>
      <c r="BD5" s="332" t="s">
        <v>0</v>
      </c>
      <c r="BE5" s="334" t="s">
        <v>7</v>
      </c>
      <c r="BF5" s="348" t="s">
        <v>8</v>
      </c>
      <c r="BG5" s="385" t="s">
        <v>50</v>
      </c>
      <c r="BH5" s="330" t="s">
        <v>1</v>
      </c>
      <c r="BI5" s="332" t="s">
        <v>0</v>
      </c>
      <c r="BJ5" s="334" t="s">
        <v>7</v>
      </c>
      <c r="BK5" s="348" t="s">
        <v>8</v>
      </c>
      <c r="BL5" s="385" t="s">
        <v>54</v>
      </c>
      <c r="BM5" s="330" t="s">
        <v>1</v>
      </c>
      <c r="BN5" s="332" t="s">
        <v>0</v>
      </c>
      <c r="BO5" s="334" t="s">
        <v>55</v>
      </c>
      <c r="BP5" s="348" t="s">
        <v>56</v>
      </c>
      <c r="BQ5" s="385" t="s">
        <v>64</v>
      </c>
      <c r="BR5" s="330" t="s">
        <v>1</v>
      </c>
      <c r="BS5" s="332" t="s">
        <v>0</v>
      </c>
      <c r="BT5" s="334" t="s">
        <v>7</v>
      </c>
      <c r="BU5" s="348" t="s">
        <v>8</v>
      </c>
      <c r="BV5" s="385" t="s">
        <v>64</v>
      </c>
      <c r="BW5" s="330" t="s">
        <v>1</v>
      </c>
      <c r="BX5" s="332" t="s">
        <v>0</v>
      </c>
      <c r="BY5" s="334" t="s">
        <v>7</v>
      </c>
      <c r="BZ5" s="348" t="s">
        <v>8</v>
      </c>
      <c r="CA5" s="385" t="s">
        <v>80</v>
      </c>
      <c r="CB5" s="330" t="s">
        <v>1</v>
      </c>
      <c r="CC5" s="332" t="s">
        <v>0</v>
      </c>
      <c r="CD5" s="334" t="s">
        <v>7</v>
      </c>
      <c r="CE5" s="348" t="s">
        <v>8</v>
      </c>
      <c r="CF5" s="385" t="s">
        <v>89</v>
      </c>
    </row>
    <row r="6" spans="1:84" ht="15.95" customHeight="1" thickBot="1">
      <c r="A6" s="377"/>
      <c r="B6" s="378"/>
      <c r="C6" s="378"/>
      <c r="D6" s="343"/>
      <c r="E6" s="337"/>
      <c r="F6" s="337"/>
      <c r="G6" s="345"/>
      <c r="H6" s="339"/>
      <c r="I6" s="382"/>
      <c r="J6" s="337"/>
      <c r="K6" s="337"/>
      <c r="L6" s="331"/>
      <c r="M6" s="339"/>
      <c r="N6" s="331"/>
      <c r="O6" s="337"/>
      <c r="P6" s="337"/>
      <c r="Q6" s="331"/>
      <c r="R6" s="339"/>
      <c r="S6" s="331"/>
      <c r="T6" s="337"/>
      <c r="U6" s="337"/>
      <c r="V6" s="341"/>
      <c r="W6" s="341"/>
      <c r="X6" s="360"/>
      <c r="Y6" s="337"/>
      <c r="Z6" s="337"/>
      <c r="AA6" s="345"/>
      <c r="AB6" s="339"/>
      <c r="AC6" s="331"/>
      <c r="AD6" s="345"/>
      <c r="AE6" s="335"/>
      <c r="AF6" s="345"/>
      <c r="AG6" s="353"/>
      <c r="AH6" s="343"/>
      <c r="AI6" s="333"/>
      <c r="AJ6" s="335"/>
      <c r="AK6" s="349"/>
      <c r="AL6" s="393"/>
      <c r="AM6" s="331"/>
      <c r="AN6" s="333"/>
      <c r="AO6" s="335"/>
      <c r="AP6" s="349"/>
      <c r="AQ6" s="386"/>
      <c r="AR6" s="331"/>
      <c r="AS6" s="333"/>
      <c r="AT6" s="335"/>
      <c r="AU6" s="349"/>
      <c r="AV6" s="384"/>
      <c r="AW6" s="388"/>
      <c r="AX6" s="331"/>
      <c r="AY6" s="333"/>
      <c r="AZ6" s="335"/>
      <c r="BA6" s="349"/>
      <c r="BB6" s="386"/>
      <c r="BC6" s="331"/>
      <c r="BD6" s="333"/>
      <c r="BE6" s="335"/>
      <c r="BF6" s="349"/>
      <c r="BG6" s="386"/>
      <c r="BH6" s="331"/>
      <c r="BI6" s="333"/>
      <c r="BJ6" s="335"/>
      <c r="BK6" s="349"/>
      <c r="BL6" s="386"/>
      <c r="BM6" s="331"/>
      <c r="BN6" s="333"/>
      <c r="BO6" s="335"/>
      <c r="BP6" s="349"/>
      <c r="BQ6" s="386"/>
      <c r="BR6" s="331"/>
      <c r="BS6" s="333"/>
      <c r="BT6" s="335"/>
      <c r="BU6" s="349"/>
      <c r="BV6" s="386"/>
      <c r="BW6" s="331"/>
      <c r="BX6" s="333"/>
      <c r="BY6" s="335"/>
      <c r="BZ6" s="349"/>
      <c r="CA6" s="386"/>
      <c r="CB6" s="331"/>
      <c r="CC6" s="333"/>
      <c r="CD6" s="335"/>
      <c r="CE6" s="349"/>
      <c r="CF6" s="386"/>
    </row>
    <row r="7" spans="1:84" ht="24" customHeight="1">
      <c r="A7" s="379" t="s">
        <v>65</v>
      </c>
      <c r="B7" s="32" t="s">
        <v>2</v>
      </c>
      <c r="C7" s="67" t="s">
        <v>58</v>
      </c>
      <c r="D7" s="75">
        <v>90154</v>
      </c>
      <c r="E7" s="76">
        <v>116296</v>
      </c>
      <c r="F7" s="76">
        <v>83393</v>
      </c>
      <c r="G7" s="77">
        <v>93985</v>
      </c>
      <c r="H7" s="78">
        <v>383828</v>
      </c>
      <c r="I7" s="79">
        <v>78844</v>
      </c>
      <c r="J7" s="76">
        <v>91622</v>
      </c>
      <c r="K7" s="76">
        <v>85283</v>
      </c>
      <c r="L7" s="80">
        <v>94967</v>
      </c>
      <c r="M7" s="78">
        <v>350716</v>
      </c>
      <c r="N7" s="65">
        <v>85961</v>
      </c>
      <c r="O7" s="56">
        <v>89462</v>
      </c>
      <c r="P7" s="56">
        <v>86412</v>
      </c>
      <c r="Q7" s="65">
        <v>93487</v>
      </c>
      <c r="R7" s="26">
        <f>SUM(N7:Q7)</f>
        <v>355322</v>
      </c>
      <c r="S7" s="65">
        <v>77643</v>
      </c>
      <c r="T7" s="56">
        <v>86123</v>
      </c>
      <c r="U7" s="56">
        <v>88744</v>
      </c>
      <c r="V7" s="57">
        <v>96736</v>
      </c>
      <c r="W7" s="62">
        <f>SUM(S7:V7)</f>
        <v>349246</v>
      </c>
      <c r="X7" s="51">
        <v>78402</v>
      </c>
      <c r="Y7" s="40">
        <v>97790</v>
      </c>
      <c r="Z7" s="40">
        <v>94035</v>
      </c>
      <c r="AA7" s="45">
        <v>124497</v>
      </c>
      <c r="AB7" s="28">
        <v>394724</v>
      </c>
      <c r="AC7" s="27">
        <v>107885</v>
      </c>
      <c r="AD7" s="45">
        <v>121928</v>
      </c>
      <c r="AE7" s="6">
        <v>121654</v>
      </c>
      <c r="AF7" s="45">
        <v>140829</v>
      </c>
      <c r="AG7" s="149">
        <v>492296</v>
      </c>
      <c r="AH7" s="122">
        <v>120890</v>
      </c>
      <c r="AI7" s="125">
        <v>135878</v>
      </c>
      <c r="AJ7" s="45">
        <v>141341</v>
      </c>
      <c r="AK7" s="134">
        <v>160239</v>
      </c>
      <c r="AL7" s="155">
        <v>558348</v>
      </c>
      <c r="AM7" s="154">
        <v>139394</v>
      </c>
      <c r="AN7" s="125">
        <v>158526</v>
      </c>
      <c r="AO7" s="45">
        <v>147304</v>
      </c>
      <c r="AP7" s="134">
        <v>163703</v>
      </c>
      <c r="AQ7" s="135">
        <v>608927</v>
      </c>
      <c r="AR7" s="154">
        <v>129998</v>
      </c>
      <c r="AS7" s="125">
        <v>141815</v>
      </c>
      <c r="AT7" s="45">
        <v>138466</v>
      </c>
      <c r="AU7" s="134">
        <v>165006</v>
      </c>
      <c r="AV7" s="168">
        <v>575285</v>
      </c>
      <c r="AW7" s="179">
        <v>570398</v>
      </c>
      <c r="AX7" s="27">
        <v>134436</v>
      </c>
      <c r="AY7" s="125">
        <v>154818</v>
      </c>
      <c r="AZ7" s="45">
        <v>158020</v>
      </c>
      <c r="BA7" s="134">
        <v>169059</v>
      </c>
      <c r="BB7" s="180">
        <v>616331</v>
      </c>
      <c r="BC7" s="27">
        <v>143916</v>
      </c>
      <c r="BD7" s="125">
        <v>161722</v>
      </c>
      <c r="BE7" s="45">
        <v>158796</v>
      </c>
      <c r="BF7" s="134">
        <v>169868</v>
      </c>
      <c r="BG7" s="180">
        <v>634301</v>
      </c>
      <c r="BH7" s="196">
        <v>147466</v>
      </c>
      <c r="BI7" s="203">
        <v>167348</v>
      </c>
      <c r="BJ7" s="204">
        <v>163898</v>
      </c>
      <c r="BK7" s="205">
        <v>163105</v>
      </c>
      <c r="BL7" s="206">
        <v>641817</v>
      </c>
      <c r="BM7" s="196">
        <v>117298</v>
      </c>
      <c r="BN7" s="203">
        <v>155659</v>
      </c>
      <c r="BO7" s="204">
        <v>167674</v>
      </c>
      <c r="BP7" s="205">
        <v>184875</v>
      </c>
      <c r="BQ7" s="206">
        <v>625506</v>
      </c>
      <c r="BR7" s="196">
        <v>117298</v>
      </c>
      <c r="BS7" s="203">
        <v>155659</v>
      </c>
      <c r="BT7" s="204">
        <v>167674</v>
      </c>
      <c r="BU7" s="205">
        <v>184875</v>
      </c>
      <c r="BV7" s="206">
        <v>625506</v>
      </c>
      <c r="BW7" s="196">
        <v>163660</v>
      </c>
      <c r="BX7" s="203">
        <v>190006</v>
      </c>
      <c r="BY7" s="204">
        <v>183749</v>
      </c>
      <c r="BZ7" s="205">
        <v>199718</v>
      </c>
      <c r="CA7" s="206">
        <v>737133</v>
      </c>
      <c r="CB7" s="196">
        <v>189222</v>
      </c>
      <c r="CC7" s="203">
        <v>222185</v>
      </c>
      <c r="CD7" s="204">
        <v>221525</v>
      </c>
      <c r="CE7" s="205">
        <v>237098</v>
      </c>
      <c r="CF7" s="206">
        <v>870030</v>
      </c>
    </row>
    <row r="8" spans="1:84" ht="24" customHeight="1">
      <c r="A8" s="366"/>
      <c r="B8" s="33" t="s">
        <v>3</v>
      </c>
      <c r="C8" s="68" t="s">
        <v>60</v>
      </c>
      <c r="D8" s="81">
        <v>17992</v>
      </c>
      <c r="E8" s="82">
        <f>39525-D8</f>
        <v>21533</v>
      </c>
      <c r="F8" s="82">
        <f>55285-E8-D8</f>
        <v>15760</v>
      </c>
      <c r="G8" s="83">
        <f>75434-F8-E8-D8</f>
        <v>20149</v>
      </c>
      <c r="H8" s="84">
        <v>75434</v>
      </c>
      <c r="I8" s="85">
        <v>16072</v>
      </c>
      <c r="J8" s="82">
        <f>37750-I8</f>
        <v>21678</v>
      </c>
      <c r="K8" s="82">
        <f>56519-J8-I8</f>
        <v>18769</v>
      </c>
      <c r="L8" s="86">
        <f>75209-K8-J8-I8</f>
        <v>18690</v>
      </c>
      <c r="M8" s="84">
        <v>75209</v>
      </c>
      <c r="N8" s="66">
        <v>17522</v>
      </c>
      <c r="O8" s="54">
        <v>18620</v>
      </c>
      <c r="P8" s="54">
        <v>17649</v>
      </c>
      <c r="Q8" s="66">
        <v>17891</v>
      </c>
      <c r="R8" s="14">
        <f>SUM(N8:Q8)</f>
        <v>71682</v>
      </c>
      <c r="S8" s="66">
        <v>10918</v>
      </c>
      <c r="T8" s="54">
        <v>17450</v>
      </c>
      <c r="U8" s="54">
        <v>18868</v>
      </c>
      <c r="V8" s="55">
        <v>20952</v>
      </c>
      <c r="W8" s="8">
        <f>SUM(S8:V8)</f>
        <v>68188</v>
      </c>
      <c r="X8" s="5">
        <v>12378</v>
      </c>
      <c r="Y8" s="7">
        <v>24976</v>
      </c>
      <c r="Z8" s="7">
        <v>19068</v>
      </c>
      <c r="AA8" s="6">
        <v>30647</v>
      </c>
      <c r="AB8" s="10">
        <v>87069</v>
      </c>
      <c r="AC8" s="8">
        <v>18525</v>
      </c>
      <c r="AD8" s="6">
        <v>30688</v>
      </c>
      <c r="AE8" s="6">
        <v>29399</v>
      </c>
      <c r="AF8" s="6">
        <v>34123</v>
      </c>
      <c r="AG8" s="14">
        <v>112735</v>
      </c>
      <c r="AH8" s="5">
        <v>24241</v>
      </c>
      <c r="AI8" s="126">
        <v>30382</v>
      </c>
      <c r="AJ8" s="6">
        <v>29420</v>
      </c>
      <c r="AK8" s="136">
        <v>40851</v>
      </c>
      <c r="AL8" s="156">
        <v>124894</v>
      </c>
      <c r="AM8" s="8">
        <v>25046</v>
      </c>
      <c r="AN8" s="126">
        <v>42830</v>
      </c>
      <c r="AO8" s="6">
        <v>30755</v>
      </c>
      <c r="AP8" s="136">
        <v>41589</v>
      </c>
      <c r="AQ8" s="137">
        <v>140220</v>
      </c>
      <c r="AR8" s="8">
        <v>22429</v>
      </c>
      <c r="AS8" s="126">
        <v>34165</v>
      </c>
      <c r="AT8" s="6">
        <v>26193</v>
      </c>
      <c r="AU8" s="136">
        <v>32695</v>
      </c>
      <c r="AV8" s="8">
        <v>115482</v>
      </c>
      <c r="AW8" s="173">
        <v>114703</v>
      </c>
      <c r="AX8" s="8">
        <v>23197</v>
      </c>
      <c r="AY8" s="126">
        <v>32187</v>
      </c>
      <c r="AZ8" s="6">
        <v>32388</v>
      </c>
      <c r="BA8" s="136">
        <v>34011</v>
      </c>
      <c r="BB8" s="137">
        <v>121784</v>
      </c>
      <c r="BC8" s="8">
        <v>27382</v>
      </c>
      <c r="BD8" s="126">
        <v>27308</v>
      </c>
      <c r="BE8" s="6">
        <v>31843</v>
      </c>
      <c r="BF8" s="136">
        <v>25399</v>
      </c>
      <c r="BG8" s="137">
        <v>111934</v>
      </c>
      <c r="BH8" s="197">
        <v>27594</v>
      </c>
      <c r="BI8" s="130">
        <v>47444</v>
      </c>
      <c r="BJ8" s="49">
        <v>39077</v>
      </c>
      <c r="BK8" s="133">
        <v>21499</v>
      </c>
      <c r="BL8" s="142">
        <v>135616</v>
      </c>
      <c r="BM8" s="197">
        <v>16080</v>
      </c>
      <c r="BN8" s="130">
        <v>36182</v>
      </c>
      <c r="BO8" s="49">
        <v>44823</v>
      </c>
      <c r="BP8" s="133">
        <v>32253</v>
      </c>
      <c r="BQ8" s="142">
        <v>129338</v>
      </c>
      <c r="BR8" s="197">
        <v>16080</v>
      </c>
      <c r="BS8" s="130">
        <v>36182</v>
      </c>
      <c r="BT8" s="49">
        <v>44823</v>
      </c>
      <c r="BU8" s="133">
        <v>32253</v>
      </c>
      <c r="BV8" s="142">
        <v>129338</v>
      </c>
      <c r="BW8" s="197">
        <v>36726</v>
      </c>
      <c r="BX8" s="130">
        <v>55181</v>
      </c>
      <c r="BY8" s="49">
        <v>43538</v>
      </c>
      <c r="BZ8" s="133">
        <v>58585</v>
      </c>
      <c r="CA8" s="142">
        <v>194030</v>
      </c>
      <c r="CB8" s="197">
        <v>38191</v>
      </c>
      <c r="CC8" s="130">
        <v>60496</v>
      </c>
      <c r="CD8" s="49">
        <v>60132</v>
      </c>
      <c r="CE8" s="133">
        <v>57642</v>
      </c>
      <c r="CF8" s="142">
        <v>216461</v>
      </c>
    </row>
    <row r="9" spans="1:84" ht="24" customHeight="1">
      <c r="A9" s="367"/>
      <c r="B9" s="36" t="s">
        <v>12</v>
      </c>
      <c r="C9" s="68" t="s">
        <v>62</v>
      </c>
      <c r="D9" s="101">
        <v>0.2</v>
      </c>
      <c r="E9" s="100">
        <v>0.185</v>
      </c>
      <c r="F9" s="100">
        <v>0.189</v>
      </c>
      <c r="G9" s="102">
        <v>0.214</v>
      </c>
      <c r="H9" s="73">
        <v>0.19700000000000001</v>
      </c>
      <c r="I9" s="99">
        <v>0.20399999999999999</v>
      </c>
      <c r="J9" s="100">
        <v>0.23699999999999999</v>
      </c>
      <c r="K9" s="100">
        <v>0.22</v>
      </c>
      <c r="L9" s="103">
        <v>0.19700000000000001</v>
      </c>
      <c r="M9" s="73">
        <v>0.214</v>
      </c>
      <c r="N9" s="19">
        <v>0.20399999999999999</v>
      </c>
      <c r="O9" s="41">
        <v>0.20799999999999999</v>
      </c>
      <c r="P9" s="41">
        <v>0.20399999999999999</v>
      </c>
      <c r="Q9" s="19">
        <v>0.191</v>
      </c>
      <c r="R9" s="16">
        <v>0.20200000000000001</v>
      </c>
      <c r="S9" s="19">
        <v>0.14099999999999999</v>
      </c>
      <c r="T9" s="41">
        <v>0.20300000000000001</v>
      </c>
      <c r="U9" s="41">
        <v>0.21299999999999999</v>
      </c>
      <c r="V9" s="157">
        <v>0.217</v>
      </c>
      <c r="W9" s="185">
        <v>0.19500000000000001</v>
      </c>
      <c r="X9" s="11">
        <v>0.158</v>
      </c>
      <c r="Y9" s="41">
        <v>0.255</v>
      </c>
      <c r="Z9" s="41">
        <v>0.20300000000000001</v>
      </c>
      <c r="AA9" s="46">
        <v>0.246</v>
      </c>
      <c r="AB9" s="16">
        <v>0.221</v>
      </c>
      <c r="AC9" s="19">
        <v>0.17199999999999999</v>
      </c>
      <c r="AD9" s="46">
        <v>0.252</v>
      </c>
      <c r="AE9" s="46">
        <v>0.24199999999999999</v>
      </c>
      <c r="AF9" s="46">
        <v>0.24199999999999999</v>
      </c>
      <c r="AG9" s="16">
        <f>AG8/AG7</f>
        <v>0.22899840746217723</v>
      </c>
      <c r="AH9" s="11">
        <v>0.20100000000000001</v>
      </c>
      <c r="AI9" s="127">
        <v>0.224</v>
      </c>
      <c r="AJ9" s="46">
        <v>0.20799999999999999</v>
      </c>
      <c r="AK9" s="138">
        <v>0.255</v>
      </c>
      <c r="AL9" s="157">
        <f>AL8/AL7</f>
        <v>0.22368487036758439</v>
      </c>
      <c r="AM9" s="19">
        <v>0.17967774796619654</v>
      </c>
      <c r="AN9" s="127">
        <v>0.27017650101560625</v>
      </c>
      <c r="AO9" s="46">
        <v>0.20878591212730135</v>
      </c>
      <c r="AP9" s="138">
        <v>0.25405154456546308</v>
      </c>
      <c r="AQ9" s="139">
        <v>0.23027390803823775</v>
      </c>
      <c r="AR9" s="19">
        <v>0.17299999999999999</v>
      </c>
      <c r="AS9" s="127">
        <v>0.24099999999999999</v>
      </c>
      <c r="AT9" s="46">
        <v>0.189</v>
      </c>
      <c r="AU9" s="138">
        <v>0.19800000000000001</v>
      </c>
      <c r="AV9" s="19">
        <v>0.20100000000000001</v>
      </c>
      <c r="AW9" s="174">
        <v>0.20100000000000001</v>
      </c>
      <c r="AX9" s="19">
        <f t="shared" ref="AX9:BG9" si="0">AX8/AX7</f>
        <v>0.17255050730459104</v>
      </c>
      <c r="AY9" s="127">
        <f t="shared" si="0"/>
        <v>0.20790218191683138</v>
      </c>
      <c r="AZ9" s="46">
        <f t="shared" si="0"/>
        <v>0.20496139729148208</v>
      </c>
      <c r="BA9" s="138">
        <f t="shared" si="0"/>
        <v>0.20117828687026423</v>
      </c>
      <c r="BB9" s="139">
        <f t="shared" si="0"/>
        <v>0.19759512339960184</v>
      </c>
      <c r="BC9" s="19">
        <f>BC8/BC7</f>
        <v>0.19026376497401262</v>
      </c>
      <c r="BD9" s="127">
        <f t="shared" si="0"/>
        <v>0.16885766933379504</v>
      </c>
      <c r="BE9" s="46">
        <f t="shared" si="0"/>
        <v>0.20052772110128719</v>
      </c>
      <c r="BF9" s="138">
        <f t="shared" si="0"/>
        <v>0.14952198177408341</v>
      </c>
      <c r="BG9" s="186">
        <f t="shared" si="0"/>
        <v>0.17646826979620087</v>
      </c>
      <c r="BH9" s="198">
        <f>BH8/BH7</f>
        <v>0.18712109910080968</v>
      </c>
      <c r="BI9" s="46">
        <f>BI8/BI7</f>
        <v>0.28350503143150801</v>
      </c>
      <c r="BJ9" s="46">
        <f>BJ8/BJ7</f>
        <v>0.23842267751894472</v>
      </c>
      <c r="BK9" s="46">
        <f>BK8/BK7</f>
        <v>0.13181079672603538</v>
      </c>
      <c r="BL9" s="195">
        <f>BL8/BL7</f>
        <v>0.21130010579339595</v>
      </c>
      <c r="BM9" s="198">
        <v>0.13700000000000001</v>
      </c>
      <c r="BN9" s="46">
        <v>0.23200000000000001</v>
      </c>
      <c r="BO9" s="46">
        <v>0.26700000000000002</v>
      </c>
      <c r="BP9" s="46">
        <v>0.17399999999999999</v>
      </c>
      <c r="BQ9" s="195">
        <v>0.20699999999999999</v>
      </c>
      <c r="BR9" s="198">
        <v>0.13700000000000001</v>
      </c>
      <c r="BS9" s="46">
        <v>0.23200000000000001</v>
      </c>
      <c r="BT9" s="46">
        <v>0.26700000000000002</v>
      </c>
      <c r="BU9" s="46">
        <v>0.17399999999999999</v>
      </c>
      <c r="BV9" s="195">
        <v>0.20699999999999999</v>
      </c>
      <c r="BW9" s="198">
        <v>0.224</v>
      </c>
      <c r="BX9" s="46">
        <v>0.28999999999999998</v>
      </c>
      <c r="BY9" s="46">
        <v>0.23699999999999999</v>
      </c>
      <c r="BZ9" s="46">
        <v>0.29299999999999998</v>
      </c>
      <c r="CA9" s="195">
        <v>0.26300000000000001</v>
      </c>
      <c r="CB9" s="198">
        <v>0.20200000000000001</v>
      </c>
      <c r="CC9" s="46">
        <v>0.27200000000000002</v>
      </c>
      <c r="CD9" s="46">
        <v>0.27100000000000002</v>
      </c>
      <c r="CE9" s="46">
        <v>0.24299999999999999</v>
      </c>
      <c r="CF9" s="195">
        <v>0.249</v>
      </c>
    </row>
    <row r="10" spans="1:84" ht="24" customHeight="1">
      <c r="A10" s="365" t="s">
        <v>67</v>
      </c>
      <c r="B10" s="33" t="s">
        <v>2</v>
      </c>
      <c r="C10" s="69" t="s">
        <v>57</v>
      </c>
      <c r="D10" s="29" t="s">
        <v>16</v>
      </c>
      <c r="E10" s="187" t="s">
        <v>16</v>
      </c>
      <c r="F10" s="50" t="s">
        <v>16</v>
      </c>
      <c r="G10" s="140" t="s">
        <v>16</v>
      </c>
      <c r="H10" s="160" t="s">
        <v>16</v>
      </c>
      <c r="I10" s="29" t="s">
        <v>16</v>
      </c>
      <c r="J10" s="187" t="s">
        <v>16</v>
      </c>
      <c r="K10" s="50" t="s">
        <v>16</v>
      </c>
      <c r="L10" s="140" t="s">
        <v>16</v>
      </c>
      <c r="M10" s="160" t="s">
        <v>16</v>
      </c>
      <c r="N10" s="29" t="s">
        <v>16</v>
      </c>
      <c r="O10" s="187" t="s">
        <v>16</v>
      </c>
      <c r="P10" s="50" t="s">
        <v>16</v>
      </c>
      <c r="Q10" s="140" t="s">
        <v>16</v>
      </c>
      <c r="R10" s="160" t="s">
        <v>16</v>
      </c>
      <c r="S10" s="29" t="s">
        <v>16</v>
      </c>
      <c r="T10" s="187" t="s">
        <v>16</v>
      </c>
      <c r="U10" s="50" t="s">
        <v>16</v>
      </c>
      <c r="V10" s="140" t="s">
        <v>16</v>
      </c>
      <c r="W10" s="160" t="s">
        <v>16</v>
      </c>
      <c r="X10" s="29" t="s">
        <v>16</v>
      </c>
      <c r="Y10" s="187" t="s">
        <v>16</v>
      </c>
      <c r="Z10" s="50" t="s">
        <v>16</v>
      </c>
      <c r="AA10" s="140" t="s">
        <v>16</v>
      </c>
      <c r="AB10" s="160" t="s">
        <v>16</v>
      </c>
      <c r="AC10" s="29" t="s">
        <v>16</v>
      </c>
      <c r="AD10" s="187" t="s">
        <v>16</v>
      </c>
      <c r="AE10" s="50" t="s">
        <v>16</v>
      </c>
      <c r="AF10" s="140" t="s">
        <v>16</v>
      </c>
      <c r="AG10" s="160" t="s">
        <v>16</v>
      </c>
      <c r="AH10" s="29" t="s">
        <v>16</v>
      </c>
      <c r="AI10" s="187" t="s">
        <v>16</v>
      </c>
      <c r="AJ10" s="50" t="s">
        <v>16</v>
      </c>
      <c r="AK10" s="140" t="s">
        <v>16</v>
      </c>
      <c r="AL10" s="160" t="s">
        <v>16</v>
      </c>
      <c r="AM10" s="29" t="s">
        <v>16</v>
      </c>
      <c r="AN10" s="187" t="s">
        <v>16</v>
      </c>
      <c r="AO10" s="50" t="s">
        <v>16</v>
      </c>
      <c r="AP10" s="140" t="s">
        <v>16</v>
      </c>
      <c r="AQ10" s="190" t="s">
        <v>16</v>
      </c>
      <c r="AR10" s="29" t="s">
        <v>16</v>
      </c>
      <c r="AS10" s="187" t="s">
        <v>16</v>
      </c>
      <c r="AT10" s="50" t="s">
        <v>16</v>
      </c>
      <c r="AU10" s="140" t="s">
        <v>16</v>
      </c>
      <c r="AV10" s="190" t="s">
        <v>16</v>
      </c>
      <c r="AW10" s="190" t="s">
        <v>16</v>
      </c>
      <c r="AX10" s="29" t="s">
        <v>16</v>
      </c>
      <c r="AY10" s="187" t="s">
        <v>16</v>
      </c>
      <c r="AZ10" s="50" t="s">
        <v>16</v>
      </c>
      <c r="BA10" s="140" t="s">
        <v>16</v>
      </c>
      <c r="BB10" s="190" t="s">
        <v>16</v>
      </c>
      <c r="BC10" s="29">
        <v>92939</v>
      </c>
      <c r="BD10" s="187">
        <v>107873</v>
      </c>
      <c r="BE10" s="50">
        <v>103013</v>
      </c>
      <c r="BF10" s="140">
        <v>115010</v>
      </c>
      <c r="BG10" s="190">
        <v>418833</v>
      </c>
      <c r="BH10" s="199">
        <v>95410</v>
      </c>
      <c r="BI10" s="187">
        <v>111379</v>
      </c>
      <c r="BJ10" s="50">
        <v>108334</v>
      </c>
      <c r="BK10" s="140">
        <v>110620</v>
      </c>
      <c r="BL10" s="190">
        <v>425742</v>
      </c>
      <c r="BM10" s="199">
        <v>79198</v>
      </c>
      <c r="BN10" s="187">
        <v>102846</v>
      </c>
      <c r="BO10" s="50">
        <v>112445</v>
      </c>
      <c r="BP10" s="140">
        <v>124977</v>
      </c>
      <c r="BQ10" s="190">
        <v>419466</v>
      </c>
      <c r="BR10" s="199">
        <v>74316</v>
      </c>
      <c r="BS10" s="187">
        <v>97005</v>
      </c>
      <c r="BT10" s="50">
        <v>105358</v>
      </c>
      <c r="BU10" s="140">
        <v>116985</v>
      </c>
      <c r="BV10" s="190">
        <v>393664</v>
      </c>
      <c r="BW10" s="199">
        <v>100014</v>
      </c>
      <c r="BX10" s="187">
        <v>120551</v>
      </c>
      <c r="BY10" s="50">
        <v>113136</v>
      </c>
      <c r="BZ10" s="140">
        <v>127846</v>
      </c>
      <c r="CA10" s="190">
        <v>461547</v>
      </c>
      <c r="CB10" s="199">
        <v>116857</v>
      </c>
      <c r="CC10" s="187">
        <v>141615</v>
      </c>
      <c r="CD10" s="50">
        <v>140518</v>
      </c>
      <c r="CE10" s="140">
        <v>152833</v>
      </c>
      <c r="CF10" s="190">
        <v>551823</v>
      </c>
    </row>
    <row r="11" spans="1:84" ht="24" customHeight="1">
      <c r="A11" s="366"/>
      <c r="B11" s="33" t="s">
        <v>3</v>
      </c>
      <c r="C11" s="68" t="s">
        <v>59</v>
      </c>
      <c r="D11" s="123" t="s">
        <v>16</v>
      </c>
      <c r="E11" s="130" t="s">
        <v>16</v>
      </c>
      <c r="F11" s="49" t="s">
        <v>16</v>
      </c>
      <c r="G11" s="133" t="s">
        <v>16</v>
      </c>
      <c r="H11" s="158" t="s">
        <v>16</v>
      </c>
      <c r="I11" s="123" t="s">
        <v>16</v>
      </c>
      <c r="J11" s="130" t="s">
        <v>16</v>
      </c>
      <c r="K11" s="49" t="s">
        <v>16</v>
      </c>
      <c r="L11" s="133" t="s">
        <v>16</v>
      </c>
      <c r="M11" s="158" t="s">
        <v>16</v>
      </c>
      <c r="N11" s="123" t="s">
        <v>16</v>
      </c>
      <c r="O11" s="130" t="s">
        <v>16</v>
      </c>
      <c r="P11" s="49" t="s">
        <v>16</v>
      </c>
      <c r="Q11" s="133" t="s">
        <v>16</v>
      </c>
      <c r="R11" s="158" t="s">
        <v>16</v>
      </c>
      <c r="S11" s="123" t="s">
        <v>16</v>
      </c>
      <c r="T11" s="130" t="s">
        <v>16</v>
      </c>
      <c r="U11" s="49" t="s">
        <v>16</v>
      </c>
      <c r="V11" s="133" t="s">
        <v>16</v>
      </c>
      <c r="W11" s="158" t="s">
        <v>16</v>
      </c>
      <c r="X11" s="123" t="s">
        <v>16</v>
      </c>
      <c r="Y11" s="130" t="s">
        <v>16</v>
      </c>
      <c r="Z11" s="49" t="s">
        <v>16</v>
      </c>
      <c r="AA11" s="133" t="s">
        <v>16</v>
      </c>
      <c r="AB11" s="158" t="s">
        <v>16</v>
      </c>
      <c r="AC11" s="123" t="s">
        <v>16</v>
      </c>
      <c r="AD11" s="130" t="s">
        <v>16</v>
      </c>
      <c r="AE11" s="49" t="s">
        <v>16</v>
      </c>
      <c r="AF11" s="133" t="s">
        <v>16</v>
      </c>
      <c r="AG11" s="158" t="s">
        <v>16</v>
      </c>
      <c r="AH11" s="123" t="s">
        <v>16</v>
      </c>
      <c r="AI11" s="130" t="s">
        <v>16</v>
      </c>
      <c r="AJ11" s="49" t="s">
        <v>16</v>
      </c>
      <c r="AK11" s="133" t="s">
        <v>16</v>
      </c>
      <c r="AL11" s="158" t="s">
        <v>16</v>
      </c>
      <c r="AM11" s="123" t="s">
        <v>16</v>
      </c>
      <c r="AN11" s="130" t="s">
        <v>16</v>
      </c>
      <c r="AO11" s="49" t="s">
        <v>16</v>
      </c>
      <c r="AP11" s="133" t="s">
        <v>16</v>
      </c>
      <c r="AQ11" s="18" t="s">
        <v>16</v>
      </c>
      <c r="AR11" s="192" t="s">
        <v>16</v>
      </c>
      <c r="AS11" s="130" t="s">
        <v>16</v>
      </c>
      <c r="AT11" s="49" t="s">
        <v>16</v>
      </c>
      <c r="AU11" s="133" t="s">
        <v>16</v>
      </c>
      <c r="AV11" s="142" t="s">
        <v>16</v>
      </c>
      <c r="AW11" s="18" t="s">
        <v>16</v>
      </c>
      <c r="AX11" s="192" t="s">
        <v>16</v>
      </c>
      <c r="AY11" s="130" t="s">
        <v>16</v>
      </c>
      <c r="AZ11" s="49" t="s">
        <v>16</v>
      </c>
      <c r="BA11" s="133" t="s">
        <v>16</v>
      </c>
      <c r="BB11" s="142" t="s">
        <v>16</v>
      </c>
      <c r="BC11" s="192">
        <v>21526</v>
      </c>
      <c r="BD11" s="130">
        <v>20067</v>
      </c>
      <c r="BE11" s="49">
        <v>24181</v>
      </c>
      <c r="BF11" s="133">
        <v>23997</v>
      </c>
      <c r="BG11" s="142">
        <v>89771</v>
      </c>
      <c r="BH11" s="192">
        <v>21918</v>
      </c>
      <c r="BI11" s="130">
        <v>37898</v>
      </c>
      <c r="BJ11" s="49">
        <v>31762</v>
      </c>
      <c r="BK11" s="133">
        <v>17843</v>
      </c>
      <c r="BL11" s="142">
        <v>109424</v>
      </c>
      <c r="BM11" s="192">
        <v>14631</v>
      </c>
      <c r="BN11" s="130">
        <v>27423</v>
      </c>
      <c r="BO11" s="49">
        <v>34699</v>
      </c>
      <c r="BP11" s="133">
        <v>27952</v>
      </c>
      <c r="BQ11" s="142">
        <v>104705</v>
      </c>
      <c r="BR11" s="192">
        <v>12417</v>
      </c>
      <c r="BS11" s="130">
        <v>29921</v>
      </c>
      <c r="BT11" s="49">
        <v>31580</v>
      </c>
      <c r="BU11" s="133">
        <v>24853</v>
      </c>
      <c r="BV11" s="142">
        <v>98771</v>
      </c>
      <c r="BW11" s="192">
        <v>22654</v>
      </c>
      <c r="BX11" s="130">
        <v>38991</v>
      </c>
      <c r="BY11" s="49">
        <v>29955</v>
      </c>
      <c r="BZ11" s="133">
        <v>41604</v>
      </c>
      <c r="CA11" s="142">
        <v>133204</v>
      </c>
      <c r="CB11" s="192">
        <v>24834</v>
      </c>
      <c r="CC11" s="130">
        <v>44065</v>
      </c>
      <c r="CD11" s="49">
        <v>41804</v>
      </c>
      <c r="CE11" s="133">
        <v>42066</v>
      </c>
      <c r="CF11" s="142">
        <v>152769</v>
      </c>
    </row>
    <row r="12" spans="1:84" ht="24" customHeight="1">
      <c r="A12" s="367"/>
      <c r="B12" s="36" t="s">
        <v>12</v>
      </c>
      <c r="C12" s="71" t="s">
        <v>61</v>
      </c>
      <c r="D12" s="188" t="s">
        <v>16</v>
      </c>
      <c r="E12" s="166" t="s">
        <v>16</v>
      </c>
      <c r="F12" s="118" t="s">
        <v>16</v>
      </c>
      <c r="G12" s="146" t="s">
        <v>16</v>
      </c>
      <c r="H12" s="151" t="s">
        <v>16</v>
      </c>
      <c r="I12" s="188" t="s">
        <v>16</v>
      </c>
      <c r="J12" s="166" t="s">
        <v>16</v>
      </c>
      <c r="K12" s="118" t="s">
        <v>16</v>
      </c>
      <c r="L12" s="146" t="s">
        <v>16</v>
      </c>
      <c r="M12" s="151" t="s">
        <v>16</v>
      </c>
      <c r="N12" s="188" t="s">
        <v>16</v>
      </c>
      <c r="O12" s="166" t="s">
        <v>16</v>
      </c>
      <c r="P12" s="118" t="s">
        <v>16</v>
      </c>
      <c r="Q12" s="146" t="s">
        <v>16</v>
      </c>
      <c r="R12" s="151" t="s">
        <v>16</v>
      </c>
      <c r="S12" s="188" t="s">
        <v>16</v>
      </c>
      <c r="T12" s="166" t="s">
        <v>16</v>
      </c>
      <c r="U12" s="118" t="s">
        <v>16</v>
      </c>
      <c r="V12" s="146" t="s">
        <v>16</v>
      </c>
      <c r="W12" s="151" t="s">
        <v>16</v>
      </c>
      <c r="X12" s="188" t="s">
        <v>16</v>
      </c>
      <c r="Y12" s="166" t="s">
        <v>16</v>
      </c>
      <c r="Z12" s="118" t="s">
        <v>16</v>
      </c>
      <c r="AA12" s="146" t="s">
        <v>16</v>
      </c>
      <c r="AB12" s="151" t="s">
        <v>16</v>
      </c>
      <c r="AC12" s="188" t="s">
        <v>16</v>
      </c>
      <c r="AD12" s="166" t="s">
        <v>16</v>
      </c>
      <c r="AE12" s="118" t="s">
        <v>16</v>
      </c>
      <c r="AF12" s="146" t="s">
        <v>16</v>
      </c>
      <c r="AG12" s="151" t="s">
        <v>16</v>
      </c>
      <c r="AH12" s="188" t="s">
        <v>16</v>
      </c>
      <c r="AI12" s="166" t="s">
        <v>16</v>
      </c>
      <c r="AJ12" s="118" t="s">
        <v>16</v>
      </c>
      <c r="AK12" s="146" t="s">
        <v>16</v>
      </c>
      <c r="AL12" s="151" t="s">
        <v>16</v>
      </c>
      <c r="AM12" s="188" t="s">
        <v>16</v>
      </c>
      <c r="AN12" s="166" t="s">
        <v>16</v>
      </c>
      <c r="AO12" s="118" t="s">
        <v>16</v>
      </c>
      <c r="AP12" s="146" t="s">
        <v>16</v>
      </c>
      <c r="AQ12" s="189" t="s">
        <v>16</v>
      </c>
      <c r="AR12" s="170" t="s">
        <v>16</v>
      </c>
      <c r="AS12" s="166" t="s">
        <v>16</v>
      </c>
      <c r="AT12" s="118" t="s">
        <v>16</v>
      </c>
      <c r="AU12" s="146" t="s">
        <v>16</v>
      </c>
      <c r="AV12" s="188" t="s">
        <v>16</v>
      </c>
      <c r="AW12" s="177" t="s">
        <v>16</v>
      </c>
      <c r="AX12" s="170" t="s">
        <v>16</v>
      </c>
      <c r="AY12" s="166" t="s">
        <v>16</v>
      </c>
      <c r="AZ12" s="118" t="s">
        <v>16</v>
      </c>
      <c r="BA12" s="146" t="s">
        <v>16</v>
      </c>
      <c r="BB12" s="188" t="s">
        <v>16</v>
      </c>
      <c r="BC12" s="194">
        <f t="shared" ref="BC12:BL12" si="1">BC11/BC10</f>
        <v>0.23161428463831116</v>
      </c>
      <c r="BD12" s="46">
        <f t="shared" si="1"/>
        <v>0.18602430636025696</v>
      </c>
      <c r="BE12" s="46">
        <f t="shared" si="1"/>
        <v>0.23473736324541564</v>
      </c>
      <c r="BF12" s="138">
        <f t="shared" si="1"/>
        <v>0.2086514216155117</v>
      </c>
      <c r="BG12" s="169">
        <f t="shared" si="1"/>
        <v>0.2143360241432743</v>
      </c>
      <c r="BH12" s="194">
        <f t="shared" si="1"/>
        <v>0.22972434755266744</v>
      </c>
      <c r="BI12" s="46">
        <f t="shared" si="1"/>
        <v>0.34026162921196995</v>
      </c>
      <c r="BJ12" s="46">
        <f t="shared" si="1"/>
        <v>0.29318588808684254</v>
      </c>
      <c r="BK12" s="46">
        <f t="shared" si="1"/>
        <v>0.16129994576026035</v>
      </c>
      <c r="BL12" s="195">
        <f t="shared" si="1"/>
        <v>0.25701950946817559</v>
      </c>
      <c r="BM12" s="194">
        <v>0.185</v>
      </c>
      <c r="BN12" s="46">
        <v>0.26700000000000002</v>
      </c>
      <c r="BO12" s="46">
        <v>0.309</v>
      </c>
      <c r="BP12" s="46">
        <v>0.224</v>
      </c>
      <c r="BQ12" s="195">
        <v>0.25</v>
      </c>
      <c r="BR12" s="194">
        <v>0.16700000000000001</v>
      </c>
      <c r="BS12" s="46">
        <v>0.308</v>
      </c>
      <c r="BT12" s="46">
        <v>0.3</v>
      </c>
      <c r="BU12" s="46">
        <v>0.21199999999999999</v>
      </c>
      <c r="BV12" s="195">
        <v>0.251</v>
      </c>
      <c r="BW12" s="194">
        <v>0.22700000000000001</v>
      </c>
      <c r="BX12" s="46">
        <v>0.32300000000000001</v>
      </c>
      <c r="BY12" s="46">
        <v>0.26500000000000001</v>
      </c>
      <c r="BZ12" s="46">
        <v>0.32500000000000001</v>
      </c>
      <c r="CA12" s="195">
        <v>0.28899999999999998</v>
      </c>
      <c r="CB12" s="194">
        <v>0.21299999999999999</v>
      </c>
      <c r="CC12" s="46">
        <v>0.311</v>
      </c>
      <c r="CD12" s="46">
        <v>0.29699999999999999</v>
      </c>
      <c r="CE12" s="267">
        <v>0.27500000000000002</v>
      </c>
      <c r="CF12" s="186">
        <v>0.27700000000000002</v>
      </c>
    </row>
    <row r="13" spans="1:84" ht="24" customHeight="1">
      <c r="A13" s="365" t="s">
        <v>68</v>
      </c>
      <c r="B13" s="33" t="s">
        <v>2</v>
      </c>
      <c r="C13" s="68" t="s">
        <v>57</v>
      </c>
      <c r="D13" s="29" t="s">
        <v>16</v>
      </c>
      <c r="E13" s="187" t="s">
        <v>16</v>
      </c>
      <c r="F13" s="50" t="s">
        <v>16</v>
      </c>
      <c r="G13" s="140" t="s">
        <v>16</v>
      </c>
      <c r="H13" s="160" t="s">
        <v>16</v>
      </c>
      <c r="I13" s="29" t="s">
        <v>16</v>
      </c>
      <c r="J13" s="187" t="s">
        <v>16</v>
      </c>
      <c r="K13" s="50" t="s">
        <v>16</v>
      </c>
      <c r="L13" s="140" t="s">
        <v>16</v>
      </c>
      <c r="M13" s="160" t="s">
        <v>16</v>
      </c>
      <c r="N13" s="29" t="s">
        <v>16</v>
      </c>
      <c r="O13" s="187" t="s">
        <v>16</v>
      </c>
      <c r="P13" s="50" t="s">
        <v>16</v>
      </c>
      <c r="Q13" s="140" t="s">
        <v>16</v>
      </c>
      <c r="R13" s="160" t="s">
        <v>16</v>
      </c>
      <c r="S13" s="29" t="s">
        <v>16</v>
      </c>
      <c r="T13" s="187" t="s">
        <v>16</v>
      </c>
      <c r="U13" s="50" t="s">
        <v>16</v>
      </c>
      <c r="V13" s="140" t="s">
        <v>16</v>
      </c>
      <c r="W13" s="160" t="s">
        <v>16</v>
      </c>
      <c r="X13" s="29" t="s">
        <v>16</v>
      </c>
      <c r="Y13" s="187" t="s">
        <v>16</v>
      </c>
      <c r="Z13" s="50" t="s">
        <v>16</v>
      </c>
      <c r="AA13" s="140" t="s">
        <v>16</v>
      </c>
      <c r="AB13" s="160" t="s">
        <v>16</v>
      </c>
      <c r="AC13" s="29" t="s">
        <v>16</v>
      </c>
      <c r="AD13" s="187" t="s">
        <v>16</v>
      </c>
      <c r="AE13" s="50" t="s">
        <v>16</v>
      </c>
      <c r="AF13" s="140" t="s">
        <v>16</v>
      </c>
      <c r="AG13" s="160" t="s">
        <v>16</v>
      </c>
      <c r="AH13" s="29" t="s">
        <v>16</v>
      </c>
      <c r="AI13" s="187" t="s">
        <v>16</v>
      </c>
      <c r="AJ13" s="50" t="s">
        <v>16</v>
      </c>
      <c r="AK13" s="140" t="s">
        <v>16</v>
      </c>
      <c r="AL13" s="160" t="s">
        <v>16</v>
      </c>
      <c r="AM13" s="29" t="s">
        <v>16</v>
      </c>
      <c r="AN13" s="187" t="s">
        <v>16</v>
      </c>
      <c r="AO13" s="50" t="s">
        <v>16</v>
      </c>
      <c r="AP13" s="140" t="s">
        <v>16</v>
      </c>
      <c r="AQ13" s="190" t="s">
        <v>16</v>
      </c>
      <c r="AR13" s="31" t="s">
        <v>16</v>
      </c>
      <c r="AS13" s="187" t="s">
        <v>16</v>
      </c>
      <c r="AT13" s="50" t="s">
        <v>16</v>
      </c>
      <c r="AU13" s="140" t="s">
        <v>16</v>
      </c>
      <c r="AV13" s="31" t="s">
        <v>16</v>
      </c>
      <c r="AW13" s="184" t="s">
        <v>16</v>
      </c>
      <c r="AX13" s="31" t="s">
        <v>16</v>
      </c>
      <c r="AY13" s="187" t="s">
        <v>16</v>
      </c>
      <c r="AZ13" s="50" t="s">
        <v>16</v>
      </c>
      <c r="BA13" s="140" t="s">
        <v>16</v>
      </c>
      <c r="BB13" s="31" t="s">
        <v>16</v>
      </c>
      <c r="BC13" s="193">
        <v>50977</v>
      </c>
      <c r="BD13" s="187">
        <v>53849</v>
      </c>
      <c r="BE13" s="50">
        <v>55783</v>
      </c>
      <c r="BF13" s="140">
        <v>54858</v>
      </c>
      <c r="BG13" s="31">
        <v>215468</v>
      </c>
      <c r="BH13" s="193">
        <v>52056</v>
      </c>
      <c r="BI13" s="187">
        <v>55969</v>
      </c>
      <c r="BJ13" s="50">
        <v>55564</v>
      </c>
      <c r="BK13" s="140">
        <v>52486</v>
      </c>
      <c r="BL13" s="190">
        <v>216075</v>
      </c>
      <c r="BM13" s="193">
        <v>38100</v>
      </c>
      <c r="BN13" s="187">
        <v>52813</v>
      </c>
      <c r="BO13" s="50">
        <v>55229</v>
      </c>
      <c r="BP13" s="140">
        <v>59898</v>
      </c>
      <c r="BQ13" s="190">
        <v>206040</v>
      </c>
      <c r="BR13" s="193">
        <v>42982</v>
      </c>
      <c r="BS13" s="187">
        <v>58654</v>
      </c>
      <c r="BT13" s="50">
        <v>62316</v>
      </c>
      <c r="BU13" s="140">
        <v>67890</v>
      </c>
      <c r="BV13" s="190">
        <v>231842</v>
      </c>
      <c r="BW13" s="193">
        <v>63646</v>
      </c>
      <c r="BX13" s="187">
        <v>69455</v>
      </c>
      <c r="BY13" s="50">
        <v>70613</v>
      </c>
      <c r="BZ13" s="140">
        <v>71872</v>
      </c>
      <c r="CA13" s="190">
        <v>275586</v>
      </c>
      <c r="CB13" s="193">
        <v>72365</v>
      </c>
      <c r="CC13" s="187">
        <v>80570</v>
      </c>
      <c r="CD13" s="50">
        <v>81007</v>
      </c>
      <c r="CE13" s="140">
        <v>84265</v>
      </c>
      <c r="CF13" s="190">
        <v>318207</v>
      </c>
    </row>
    <row r="14" spans="1:84" ht="24" customHeight="1">
      <c r="A14" s="366"/>
      <c r="B14" s="33" t="s">
        <v>3</v>
      </c>
      <c r="C14" s="68" t="s">
        <v>59</v>
      </c>
      <c r="D14" s="123" t="s">
        <v>16</v>
      </c>
      <c r="E14" s="130" t="s">
        <v>16</v>
      </c>
      <c r="F14" s="49" t="s">
        <v>16</v>
      </c>
      <c r="G14" s="133" t="s">
        <v>16</v>
      </c>
      <c r="H14" s="158" t="s">
        <v>16</v>
      </c>
      <c r="I14" s="123" t="s">
        <v>16</v>
      </c>
      <c r="J14" s="130" t="s">
        <v>16</v>
      </c>
      <c r="K14" s="49" t="s">
        <v>16</v>
      </c>
      <c r="L14" s="133" t="s">
        <v>16</v>
      </c>
      <c r="M14" s="158" t="s">
        <v>16</v>
      </c>
      <c r="N14" s="123" t="s">
        <v>16</v>
      </c>
      <c r="O14" s="130" t="s">
        <v>16</v>
      </c>
      <c r="P14" s="49" t="s">
        <v>16</v>
      </c>
      <c r="Q14" s="133" t="s">
        <v>16</v>
      </c>
      <c r="R14" s="158" t="s">
        <v>16</v>
      </c>
      <c r="S14" s="123" t="s">
        <v>16</v>
      </c>
      <c r="T14" s="130" t="s">
        <v>16</v>
      </c>
      <c r="U14" s="49" t="s">
        <v>16</v>
      </c>
      <c r="V14" s="133" t="s">
        <v>16</v>
      </c>
      <c r="W14" s="158" t="s">
        <v>16</v>
      </c>
      <c r="X14" s="123" t="s">
        <v>16</v>
      </c>
      <c r="Y14" s="130" t="s">
        <v>16</v>
      </c>
      <c r="Z14" s="49" t="s">
        <v>16</v>
      </c>
      <c r="AA14" s="133" t="s">
        <v>16</v>
      </c>
      <c r="AB14" s="158" t="s">
        <v>16</v>
      </c>
      <c r="AC14" s="123" t="s">
        <v>16</v>
      </c>
      <c r="AD14" s="130" t="s">
        <v>16</v>
      </c>
      <c r="AE14" s="49" t="s">
        <v>16</v>
      </c>
      <c r="AF14" s="133" t="s">
        <v>16</v>
      </c>
      <c r="AG14" s="158" t="s">
        <v>16</v>
      </c>
      <c r="AH14" s="123" t="s">
        <v>16</v>
      </c>
      <c r="AI14" s="130" t="s">
        <v>16</v>
      </c>
      <c r="AJ14" s="49" t="s">
        <v>16</v>
      </c>
      <c r="AK14" s="133" t="s">
        <v>16</v>
      </c>
      <c r="AL14" s="158" t="s">
        <v>16</v>
      </c>
      <c r="AM14" s="123" t="s">
        <v>16</v>
      </c>
      <c r="AN14" s="191" t="s">
        <v>51</v>
      </c>
      <c r="AO14" s="49" t="s">
        <v>16</v>
      </c>
      <c r="AP14" s="133" t="s">
        <v>16</v>
      </c>
      <c r="AQ14" s="142" t="s">
        <v>16</v>
      </c>
      <c r="AR14" s="18" t="s">
        <v>16</v>
      </c>
      <c r="AS14" s="191" t="s">
        <v>51</v>
      </c>
      <c r="AT14" s="49" t="s">
        <v>16</v>
      </c>
      <c r="AU14" s="133" t="s">
        <v>16</v>
      </c>
      <c r="AV14" s="18" t="s">
        <v>16</v>
      </c>
      <c r="AW14" s="176" t="s">
        <v>16</v>
      </c>
      <c r="AX14" s="18" t="s">
        <v>16</v>
      </c>
      <c r="AY14" s="191" t="s">
        <v>51</v>
      </c>
      <c r="AZ14" s="49" t="s">
        <v>16</v>
      </c>
      <c r="BA14" s="133" t="s">
        <v>16</v>
      </c>
      <c r="BB14" s="142" t="s">
        <v>16</v>
      </c>
      <c r="BC14" s="18">
        <v>5856</v>
      </c>
      <c r="BD14" s="130">
        <v>7244</v>
      </c>
      <c r="BE14" s="49">
        <v>7662</v>
      </c>
      <c r="BF14" s="133">
        <v>1398</v>
      </c>
      <c r="BG14" s="142">
        <v>22163</v>
      </c>
      <c r="BH14" s="200">
        <v>5676</v>
      </c>
      <c r="BI14" s="130">
        <v>9546</v>
      </c>
      <c r="BJ14" s="49">
        <v>7315</v>
      </c>
      <c r="BK14" s="133">
        <v>3654</v>
      </c>
      <c r="BL14" s="142">
        <v>26191</v>
      </c>
      <c r="BM14" s="200">
        <v>1449</v>
      </c>
      <c r="BN14" s="130">
        <v>8759</v>
      </c>
      <c r="BO14" s="49">
        <v>10124</v>
      </c>
      <c r="BP14" s="133">
        <v>4301</v>
      </c>
      <c r="BQ14" s="142">
        <v>24633</v>
      </c>
      <c r="BR14" s="200">
        <v>3663</v>
      </c>
      <c r="BS14" s="130">
        <v>6261</v>
      </c>
      <c r="BT14" s="49">
        <v>13243</v>
      </c>
      <c r="BU14" s="133">
        <v>7400</v>
      </c>
      <c r="BV14" s="142">
        <v>30567</v>
      </c>
      <c r="BW14" s="200">
        <v>14072</v>
      </c>
      <c r="BX14" s="130">
        <v>16190</v>
      </c>
      <c r="BY14" s="49">
        <v>13583</v>
      </c>
      <c r="BZ14" s="133">
        <v>16981</v>
      </c>
      <c r="CA14" s="142">
        <v>60826</v>
      </c>
      <c r="CB14" s="200">
        <v>13357</v>
      </c>
      <c r="CC14" s="130">
        <v>16431</v>
      </c>
      <c r="CD14" s="49">
        <v>18328</v>
      </c>
      <c r="CE14" s="133">
        <v>15576</v>
      </c>
      <c r="CF14" s="142">
        <v>63692</v>
      </c>
    </row>
    <row r="15" spans="1:84" ht="24" customHeight="1">
      <c r="A15" s="367"/>
      <c r="B15" s="36" t="s">
        <v>12</v>
      </c>
      <c r="C15" s="68" t="s">
        <v>61</v>
      </c>
      <c r="D15" s="188" t="s">
        <v>16</v>
      </c>
      <c r="E15" s="166" t="s">
        <v>16</v>
      </c>
      <c r="F15" s="118" t="s">
        <v>16</v>
      </c>
      <c r="G15" s="146" t="s">
        <v>16</v>
      </c>
      <c r="H15" s="151" t="s">
        <v>16</v>
      </c>
      <c r="I15" s="188" t="s">
        <v>16</v>
      </c>
      <c r="J15" s="166" t="s">
        <v>16</v>
      </c>
      <c r="K15" s="118" t="s">
        <v>16</v>
      </c>
      <c r="L15" s="146" t="s">
        <v>16</v>
      </c>
      <c r="M15" s="151" t="s">
        <v>16</v>
      </c>
      <c r="N15" s="188" t="s">
        <v>16</v>
      </c>
      <c r="O15" s="166" t="s">
        <v>16</v>
      </c>
      <c r="P15" s="118" t="s">
        <v>16</v>
      </c>
      <c r="Q15" s="146" t="s">
        <v>16</v>
      </c>
      <c r="R15" s="151" t="s">
        <v>16</v>
      </c>
      <c r="S15" s="188" t="s">
        <v>16</v>
      </c>
      <c r="T15" s="166" t="s">
        <v>16</v>
      </c>
      <c r="U15" s="118" t="s">
        <v>16</v>
      </c>
      <c r="V15" s="146" t="s">
        <v>16</v>
      </c>
      <c r="W15" s="151" t="s">
        <v>16</v>
      </c>
      <c r="X15" s="188" t="s">
        <v>16</v>
      </c>
      <c r="Y15" s="166" t="s">
        <v>16</v>
      </c>
      <c r="Z15" s="118" t="s">
        <v>16</v>
      </c>
      <c r="AA15" s="146" t="s">
        <v>16</v>
      </c>
      <c r="AB15" s="151" t="s">
        <v>16</v>
      </c>
      <c r="AC15" s="188" t="s">
        <v>16</v>
      </c>
      <c r="AD15" s="166" t="s">
        <v>16</v>
      </c>
      <c r="AE15" s="118" t="s">
        <v>16</v>
      </c>
      <c r="AF15" s="146" t="s">
        <v>16</v>
      </c>
      <c r="AG15" s="151" t="s">
        <v>16</v>
      </c>
      <c r="AH15" s="188" t="s">
        <v>16</v>
      </c>
      <c r="AI15" s="166" t="s">
        <v>16</v>
      </c>
      <c r="AJ15" s="118" t="s">
        <v>16</v>
      </c>
      <c r="AK15" s="146" t="s">
        <v>16</v>
      </c>
      <c r="AL15" s="151" t="s">
        <v>16</v>
      </c>
      <c r="AM15" s="188" t="s">
        <v>16</v>
      </c>
      <c r="AN15" s="166" t="s">
        <v>16</v>
      </c>
      <c r="AO15" s="118" t="s">
        <v>16</v>
      </c>
      <c r="AP15" s="146" t="s">
        <v>16</v>
      </c>
      <c r="AQ15" s="189" t="s">
        <v>16</v>
      </c>
      <c r="AR15" s="188" t="s">
        <v>16</v>
      </c>
      <c r="AS15" s="166" t="s">
        <v>16</v>
      </c>
      <c r="AT15" s="118" t="s">
        <v>16</v>
      </c>
      <c r="AU15" s="146" t="s">
        <v>16</v>
      </c>
      <c r="AV15" s="189" t="s">
        <v>16</v>
      </c>
      <c r="AW15" s="189" t="s">
        <v>16</v>
      </c>
      <c r="AX15" s="188" t="s">
        <v>16</v>
      </c>
      <c r="AY15" s="166" t="s">
        <v>16</v>
      </c>
      <c r="AZ15" s="118" t="s">
        <v>16</v>
      </c>
      <c r="BA15" s="146" t="s">
        <v>16</v>
      </c>
      <c r="BB15" s="189" t="s">
        <v>16</v>
      </c>
      <c r="BC15" s="169">
        <f t="shared" ref="BC15:BL15" si="2">BC14/BC13</f>
        <v>0.11487533593581419</v>
      </c>
      <c r="BD15" s="46">
        <f t="shared" si="2"/>
        <v>0.13452431800033426</v>
      </c>
      <c r="BE15" s="46">
        <f t="shared" si="2"/>
        <v>0.1373536740584049</v>
      </c>
      <c r="BF15" s="138">
        <f t="shared" si="2"/>
        <v>2.54839768128623E-2</v>
      </c>
      <c r="BG15" s="195">
        <f t="shared" si="2"/>
        <v>0.10285982141199622</v>
      </c>
      <c r="BH15" s="201">
        <f t="shared" si="2"/>
        <v>0.10903642231443061</v>
      </c>
      <c r="BI15" s="46">
        <f t="shared" si="2"/>
        <v>0.1705587021386839</v>
      </c>
      <c r="BJ15" s="46">
        <f t="shared" si="2"/>
        <v>0.13164998920164134</v>
      </c>
      <c r="BK15" s="46">
        <f t="shared" si="2"/>
        <v>6.9618564950653508E-2</v>
      </c>
      <c r="BL15" s="195">
        <f t="shared" si="2"/>
        <v>0.12121254194145552</v>
      </c>
      <c r="BM15" s="201">
        <v>3.7999999999999999E-2</v>
      </c>
      <c r="BN15" s="46">
        <v>0.16600000000000001</v>
      </c>
      <c r="BO15" s="46">
        <v>0.183</v>
      </c>
      <c r="BP15" s="46">
        <v>7.1999999999999995E-2</v>
      </c>
      <c r="BQ15" s="195">
        <v>0.12</v>
      </c>
      <c r="BR15" s="201">
        <v>8.5000000000000006E-2</v>
      </c>
      <c r="BS15" s="46">
        <v>0.107</v>
      </c>
      <c r="BT15" s="46">
        <v>0.21299999999999999</v>
      </c>
      <c r="BU15" s="46">
        <v>0.109</v>
      </c>
      <c r="BV15" s="195">
        <v>0.13200000000000001</v>
      </c>
      <c r="BW15" s="201">
        <v>0.221</v>
      </c>
      <c r="BX15" s="46">
        <v>0.23300000000000001</v>
      </c>
      <c r="BY15" s="46">
        <v>0.192</v>
      </c>
      <c r="BZ15" s="46">
        <v>0.23599999999999999</v>
      </c>
      <c r="CA15" s="195">
        <v>0.221</v>
      </c>
      <c r="CB15" s="201">
        <v>0.185</v>
      </c>
      <c r="CC15" s="46">
        <v>0.20399999999999999</v>
      </c>
      <c r="CD15" s="46">
        <v>0.22600000000000001</v>
      </c>
      <c r="CE15" s="46">
        <v>0.185</v>
      </c>
      <c r="CF15" s="195">
        <v>0.2</v>
      </c>
    </row>
    <row r="16" spans="1:84" ht="24" customHeight="1">
      <c r="A16" s="365" t="s">
        <v>6</v>
      </c>
      <c r="B16" s="33" t="s">
        <v>2</v>
      </c>
      <c r="C16" s="69" t="s">
        <v>57</v>
      </c>
      <c r="D16" s="81">
        <v>25386</v>
      </c>
      <c r="E16" s="82">
        <f>53308-D16</f>
        <v>27922</v>
      </c>
      <c r="F16" s="82">
        <f>77546-E16-D16</f>
        <v>24238</v>
      </c>
      <c r="G16" s="83">
        <f>H16-D16-E16-F16</f>
        <v>23204</v>
      </c>
      <c r="H16" s="84">
        <v>100750</v>
      </c>
      <c r="I16" s="85">
        <v>22592</v>
      </c>
      <c r="J16" s="82">
        <v>21896</v>
      </c>
      <c r="K16" s="82">
        <v>22766</v>
      </c>
      <c r="L16" s="86">
        <v>20738</v>
      </c>
      <c r="M16" s="84">
        <v>87992</v>
      </c>
      <c r="N16" s="66">
        <v>11931</v>
      </c>
      <c r="O16" s="54">
        <v>12014</v>
      </c>
      <c r="P16" s="54">
        <v>12257</v>
      </c>
      <c r="Q16" s="66">
        <v>13836</v>
      </c>
      <c r="R16" s="10">
        <f>SUM(N16:Q16)</f>
        <v>50038</v>
      </c>
      <c r="S16" s="66">
        <v>13485</v>
      </c>
      <c r="T16" s="54">
        <v>12110</v>
      </c>
      <c r="U16" s="54">
        <v>11809</v>
      </c>
      <c r="V16" s="55">
        <v>11506</v>
      </c>
      <c r="W16" s="8">
        <f>SUM(S16:V16)</f>
        <v>48910</v>
      </c>
      <c r="X16" s="5">
        <v>10729</v>
      </c>
      <c r="Y16" s="7">
        <v>10527</v>
      </c>
      <c r="Z16" s="7">
        <v>11104</v>
      </c>
      <c r="AA16" s="6">
        <v>9373</v>
      </c>
      <c r="AB16" s="10">
        <v>41733</v>
      </c>
      <c r="AC16" s="8">
        <v>6439</v>
      </c>
      <c r="AD16" s="6">
        <v>6538</v>
      </c>
      <c r="AE16" s="6">
        <v>6642</v>
      </c>
      <c r="AF16" s="47">
        <v>6750</v>
      </c>
      <c r="AG16" s="150">
        <v>26369</v>
      </c>
      <c r="AH16" s="12">
        <v>6479</v>
      </c>
      <c r="AI16" s="128">
        <v>7414</v>
      </c>
      <c r="AJ16" s="49">
        <v>4645</v>
      </c>
      <c r="AK16" s="133">
        <v>4468</v>
      </c>
      <c r="AL16" s="158">
        <v>23006</v>
      </c>
      <c r="AM16" s="8">
        <v>3914</v>
      </c>
      <c r="AN16" s="126">
        <v>3970</v>
      </c>
      <c r="AO16" s="49">
        <v>3921</v>
      </c>
      <c r="AP16" s="133">
        <v>3954</v>
      </c>
      <c r="AQ16" s="132">
        <v>15759</v>
      </c>
      <c r="AR16" s="8">
        <v>4006</v>
      </c>
      <c r="AS16" s="126">
        <v>4180</v>
      </c>
      <c r="AT16" s="49">
        <v>2959</v>
      </c>
      <c r="AU16" s="133">
        <v>2819</v>
      </c>
      <c r="AV16" s="18">
        <v>13964</v>
      </c>
      <c r="AW16" s="176">
        <v>13964</v>
      </c>
      <c r="AX16" s="8">
        <v>2306</v>
      </c>
      <c r="AY16" s="126">
        <v>2683</v>
      </c>
      <c r="AZ16" s="49">
        <v>2486</v>
      </c>
      <c r="BA16" s="133">
        <v>2374</v>
      </c>
      <c r="BB16" s="132">
        <v>9852</v>
      </c>
      <c r="BC16" s="13">
        <v>1658</v>
      </c>
      <c r="BD16" s="128">
        <v>1571</v>
      </c>
      <c r="BE16" s="49">
        <v>1801</v>
      </c>
      <c r="BF16" s="133">
        <v>1628</v>
      </c>
      <c r="BG16" s="132">
        <v>6657</v>
      </c>
      <c r="BH16" s="202">
        <v>1764</v>
      </c>
      <c r="BI16" s="187">
        <v>2078</v>
      </c>
      <c r="BJ16" s="50">
        <v>2145</v>
      </c>
      <c r="BK16" s="140">
        <v>2238</v>
      </c>
      <c r="BL16" s="190">
        <v>8225</v>
      </c>
      <c r="BM16" s="202">
        <v>1595</v>
      </c>
      <c r="BN16" s="187">
        <v>1636</v>
      </c>
      <c r="BO16" s="50">
        <v>2781</v>
      </c>
      <c r="BP16" s="140">
        <v>3165</v>
      </c>
      <c r="BQ16" s="190">
        <v>9177</v>
      </c>
      <c r="BR16" s="202">
        <v>1595</v>
      </c>
      <c r="BS16" s="187">
        <v>1636</v>
      </c>
      <c r="BT16" s="50">
        <v>2781</v>
      </c>
      <c r="BU16" s="140">
        <v>3165</v>
      </c>
      <c r="BV16" s="190">
        <v>9177</v>
      </c>
      <c r="BW16" s="202">
        <v>3112</v>
      </c>
      <c r="BX16" s="187">
        <v>3291</v>
      </c>
      <c r="BY16" s="50">
        <v>3366</v>
      </c>
      <c r="BZ16" s="140">
        <v>3221</v>
      </c>
      <c r="CA16" s="190">
        <v>12990</v>
      </c>
      <c r="CB16" s="202">
        <v>3043</v>
      </c>
      <c r="CC16" s="187">
        <v>2610</v>
      </c>
      <c r="CD16" s="50">
        <v>2960</v>
      </c>
      <c r="CE16" s="140">
        <v>3280</v>
      </c>
      <c r="CF16" s="190">
        <v>11893</v>
      </c>
    </row>
    <row r="17" spans="1:84" ht="24" customHeight="1">
      <c r="A17" s="366"/>
      <c r="B17" s="33" t="s">
        <v>3</v>
      </c>
      <c r="C17" s="70" t="s">
        <v>59</v>
      </c>
      <c r="D17" s="81">
        <v>-1529</v>
      </c>
      <c r="E17" s="82">
        <f>-2136-D17</f>
        <v>-607</v>
      </c>
      <c r="F17" s="82">
        <f>-3540-E17-D17</f>
        <v>-1404</v>
      </c>
      <c r="G17" s="83">
        <f>H17-D17-E17-F17</f>
        <v>-3426</v>
      </c>
      <c r="H17" s="84">
        <v>-6966</v>
      </c>
      <c r="I17" s="85">
        <v>-596</v>
      </c>
      <c r="J17" s="82">
        <f>-1151-I17</f>
        <v>-555</v>
      </c>
      <c r="K17" s="82">
        <f>-1463-J17-I17</f>
        <v>-312</v>
      </c>
      <c r="L17" s="86">
        <f>-1869-K17-J17-I17</f>
        <v>-406</v>
      </c>
      <c r="M17" s="84">
        <v>-1869</v>
      </c>
      <c r="N17" s="66">
        <v>-904</v>
      </c>
      <c r="O17" s="54">
        <v>-881</v>
      </c>
      <c r="P17" s="54">
        <v>-334</v>
      </c>
      <c r="Q17" s="66">
        <v>-1487</v>
      </c>
      <c r="R17" s="10">
        <f>SUM(N17:Q17)</f>
        <v>-3606</v>
      </c>
      <c r="S17" s="66">
        <v>-1140</v>
      </c>
      <c r="T17" s="54">
        <v>-2261</v>
      </c>
      <c r="U17" s="54">
        <v>-1836</v>
      </c>
      <c r="V17" s="55">
        <v>-2755</v>
      </c>
      <c r="W17" s="8">
        <f>SUM(S17:V17)</f>
        <v>-7992</v>
      </c>
      <c r="X17" s="5">
        <v>-1052</v>
      </c>
      <c r="Y17" s="7">
        <v>-2551</v>
      </c>
      <c r="Z17" s="7">
        <v>290</v>
      </c>
      <c r="AA17" s="6">
        <v>-1557</v>
      </c>
      <c r="AB17" s="10">
        <v>-4870</v>
      </c>
      <c r="AC17" s="8">
        <v>-1428</v>
      </c>
      <c r="AD17" s="6">
        <v>-1396</v>
      </c>
      <c r="AE17" s="6">
        <v>-1581</v>
      </c>
      <c r="AF17" s="6">
        <v>-951</v>
      </c>
      <c r="AG17" s="14">
        <v>-5356</v>
      </c>
      <c r="AH17" s="5">
        <v>38</v>
      </c>
      <c r="AI17" s="126">
        <v>-163</v>
      </c>
      <c r="AJ17" s="49">
        <v>-290</v>
      </c>
      <c r="AK17" s="133">
        <v>-555</v>
      </c>
      <c r="AL17" s="152">
        <v>-970</v>
      </c>
      <c r="AM17" s="8">
        <v>-1388</v>
      </c>
      <c r="AN17" s="126">
        <v>-1863</v>
      </c>
      <c r="AO17" s="49">
        <v>-1581</v>
      </c>
      <c r="AP17" s="133">
        <v>-968</v>
      </c>
      <c r="AQ17" s="142">
        <v>-5800</v>
      </c>
      <c r="AR17" s="8">
        <v>-920</v>
      </c>
      <c r="AS17" s="126">
        <v>-1075</v>
      </c>
      <c r="AT17" s="49">
        <v>-926</v>
      </c>
      <c r="AU17" s="133">
        <v>-1700</v>
      </c>
      <c r="AV17" s="123">
        <v>-4621</v>
      </c>
      <c r="AW17" s="176">
        <v>-1139</v>
      </c>
      <c r="AX17" s="8">
        <v>-479</v>
      </c>
      <c r="AY17" s="126">
        <v>-734</v>
      </c>
      <c r="AZ17" s="49">
        <v>-1609</v>
      </c>
      <c r="BA17" s="133">
        <v>-2145</v>
      </c>
      <c r="BB17" s="142">
        <v>-4966</v>
      </c>
      <c r="BC17" s="8">
        <v>-662.07714799999997</v>
      </c>
      <c r="BD17" s="126">
        <v>-742</v>
      </c>
      <c r="BE17" s="49">
        <v>-788</v>
      </c>
      <c r="BF17" s="133">
        <v>-1329</v>
      </c>
      <c r="BG17" s="142">
        <v>-3521</v>
      </c>
      <c r="BH17" s="197">
        <v>-691</v>
      </c>
      <c r="BI17" s="130">
        <v>-655</v>
      </c>
      <c r="BJ17" s="49">
        <v>-578</v>
      </c>
      <c r="BK17" s="133">
        <v>-940</v>
      </c>
      <c r="BL17" s="142">
        <v>-2864</v>
      </c>
      <c r="BM17" s="197">
        <v>-518</v>
      </c>
      <c r="BN17" s="130">
        <v>-443</v>
      </c>
      <c r="BO17" s="49">
        <v>-570</v>
      </c>
      <c r="BP17" s="133">
        <v>849</v>
      </c>
      <c r="BQ17" s="142">
        <v>-682</v>
      </c>
      <c r="BR17" s="197">
        <v>-518</v>
      </c>
      <c r="BS17" s="130">
        <v>-443</v>
      </c>
      <c r="BT17" s="49">
        <v>-570</v>
      </c>
      <c r="BU17" s="133">
        <v>849</v>
      </c>
      <c r="BV17" s="142">
        <v>-682</v>
      </c>
      <c r="BW17" s="197">
        <v>-563</v>
      </c>
      <c r="BX17" s="130">
        <v>-573</v>
      </c>
      <c r="BY17" s="49">
        <v>-344</v>
      </c>
      <c r="BZ17" s="133">
        <v>-537</v>
      </c>
      <c r="CA17" s="142">
        <v>-2017</v>
      </c>
      <c r="CB17" s="197">
        <v>-296</v>
      </c>
      <c r="CC17" s="130">
        <v>-492</v>
      </c>
      <c r="CD17" s="49">
        <v>-129</v>
      </c>
      <c r="CE17" s="133">
        <v>3</v>
      </c>
      <c r="CF17" s="142">
        <v>-914</v>
      </c>
    </row>
    <row r="18" spans="1:84" ht="24" customHeight="1">
      <c r="A18" s="367"/>
      <c r="B18" s="34" t="s">
        <v>12</v>
      </c>
      <c r="C18" s="70" t="s">
        <v>61</v>
      </c>
      <c r="D18" s="104" t="s">
        <v>28</v>
      </c>
      <c r="E18" s="105" t="s">
        <v>28</v>
      </c>
      <c r="F18" s="105" t="s">
        <v>28</v>
      </c>
      <c r="G18" s="106" t="s">
        <v>25</v>
      </c>
      <c r="H18" s="93" t="s">
        <v>25</v>
      </c>
      <c r="I18" s="107" t="s">
        <v>28</v>
      </c>
      <c r="J18" s="105" t="s">
        <v>28</v>
      </c>
      <c r="K18" s="105" t="s">
        <v>28</v>
      </c>
      <c r="L18" s="108" t="s">
        <v>28</v>
      </c>
      <c r="M18" s="93" t="s">
        <v>25</v>
      </c>
      <c r="N18" s="9" t="s">
        <v>19</v>
      </c>
      <c r="O18" s="23" t="s">
        <v>19</v>
      </c>
      <c r="P18" s="23" t="s">
        <v>19</v>
      </c>
      <c r="Q18" s="9" t="s">
        <v>19</v>
      </c>
      <c r="R18" s="22" t="s">
        <v>19</v>
      </c>
      <c r="S18" s="9" t="s">
        <v>19</v>
      </c>
      <c r="T18" s="23" t="s">
        <v>19</v>
      </c>
      <c r="U18" s="23" t="s">
        <v>19</v>
      </c>
      <c r="V18" s="39" t="s">
        <v>19</v>
      </c>
      <c r="W18" s="9" t="s">
        <v>19</v>
      </c>
      <c r="X18" s="15" t="s">
        <v>13</v>
      </c>
      <c r="Y18" s="23" t="s">
        <v>13</v>
      </c>
      <c r="Z18" s="43">
        <v>2.611671469740634E-2</v>
      </c>
      <c r="AA18" s="24" t="s">
        <v>13</v>
      </c>
      <c r="AB18" s="22" t="s">
        <v>13</v>
      </c>
      <c r="AC18" s="9" t="s">
        <v>13</v>
      </c>
      <c r="AD18" s="49" t="s">
        <v>16</v>
      </c>
      <c r="AE18" s="121" t="s">
        <v>31</v>
      </c>
      <c r="AF18" s="24" t="s">
        <v>34</v>
      </c>
      <c r="AG18" s="22" t="s">
        <v>34</v>
      </c>
      <c r="AH18" s="124">
        <v>6.0000000000000001E-3</v>
      </c>
      <c r="AI18" s="130" t="s">
        <v>16</v>
      </c>
      <c r="AJ18" s="118" t="s">
        <v>16</v>
      </c>
      <c r="AK18" s="146" t="s">
        <v>16</v>
      </c>
      <c r="AL18" s="159" t="s">
        <v>16</v>
      </c>
      <c r="AM18" s="18" t="s">
        <v>16</v>
      </c>
      <c r="AN18" s="130" t="s">
        <v>16</v>
      </c>
      <c r="AO18" s="118" t="s">
        <v>16</v>
      </c>
      <c r="AP18" s="146" t="s">
        <v>16</v>
      </c>
      <c r="AQ18" s="143" t="s">
        <v>16</v>
      </c>
      <c r="AR18" s="18" t="s">
        <v>16</v>
      </c>
      <c r="AS18" s="130" t="s">
        <v>16</v>
      </c>
      <c r="AT18" s="118" t="s">
        <v>16</v>
      </c>
      <c r="AU18" s="146" t="s">
        <v>16</v>
      </c>
      <c r="AV18" s="170" t="s">
        <v>16</v>
      </c>
      <c r="AW18" s="177"/>
      <c r="AX18" s="18" t="s">
        <v>16</v>
      </c>
      <c r="AY18" s="130" t="s">
        <v>16</v>
      </c>
      <c r="AZ18" s="118" t="s">
        <v>16</v>
      </c>
      <c r="BA18" s="146" t="s">
        <v>16</v>
      </c>
      <c r="BB18" s="143" t="s">
        <v>16</v>
      </c>
      <c r="BC18" s="18" t="s">
        <v>16</v>
      </c>
      <c r="BD18" s="130" t="s">
        <v>16</v>
      </c>
      <c r="BE18" s="118" t="s">
        <v>16</v>
      </c>
      <c r="BF18" s="146"/>
      <c r="BG18" s="143" t="s">
        <v>16</v>
      </c>
      <c r="BH18" s="200" t="s">
        <v>16</v>
      </c>
      <c r="BI18" s="118" t="s">
        <v>16</v>
      </c>
      <c r="BJ18" s="118" t="s">
        <v>16</v>
      </c>
      <c r="BK18" s="146" t="s">
        <v>16</v>
      </c>
      <c r="BL18" s="189" t="s">
        <v>16</v>
      </c>
      <c r="BM18" s="200" t="s">
        <v>16</v>
      </c>
      <c r="BN18" s="118" t="s">
        <v>16</v>
      </c>
      <c r="BO18" s="296" t="s">
        <v>9</v>
      </c>
      <c r="BP18" s="298" t="s">
        <v>76</v>
      </c>
      <c r="BQ18" s="299" t="s">
        <v>76</v>
      </c>
      <c r="BR18" s="200" t="s">
        <v>16</v>
      </c>
      <c r="BS18" s="118" t="s">
        <v>16</v>
      </c>
      <c r="BT18" s="296" t="s">
        <v>9</v>
      </c>
      <c r="BU18" s="298" t="s">
        <v>76</v>
      </c>
      <c r="BV18" s="299" t="s">
        <v>76</v>
      </c>
      <c r="BW18" s="200" t="s">
        <v>16</v>
      </c>
      <c r="BX18" s="317" t="s">
        <v>87</v>
      </c>
      <c r="BY18" s="317" t="s">
        <v>87</v>
      </c>
      <c r="BZ18" s="298" t="s">
        <v>76</v>
      </c>
      <c r="CA18" s="299" t="s">
        <v>76</v>
      </c>
      <c r="CB18" s="200" t="s">
        <v>16</v>
      </c>
      <c r="CC18" s="317" t="s">
        <v>87</v>
      </c>
      <c r="CD18" s="308" t="s">
        <v>87</v>
      </c>
      <c r="CE18" s="298" t="s">
        <v>76</v>
      </c>
      <c r="CF18" s="299" t="s">
        <v>76</v>
      </c>
    </row>
    <row r="19" spans="1:84" ht="24" customHeight="1">
      <c r="A19" s="363" t="s">
        <v>69</v>
      </c>
      <c r="B19" s="35" t="s">
        <v>2</v>
      </c>
      <c r="C19" s="72" t="s">
        <v>57</v>
      </c>
      <c r="D19" s="109" t="s">
        <v>26</v>
      </c>
      <c r="E19" s="110" t="s">
        <v>26</v>
      </c>
      <c r="F19" s="110" t="s">
        <v>26</v>
      </c>
      <c r="G19" s="111" t="s">
        <v>25</v>
      </c>
      <c r="H19" s="94" t="s">
        <v>25</v>
      </c>
      <c r="I19" s="112" t="s">
        <v>25</v>
      </c>
      <c r="J19" s="110" t="s">
        <v>25</v>
      </c>
      <c r="K19" s="110" t="s">
        <v>25</v>
      </c>
      <c r="L19" s="113" t="s">
        <v>25</v>
      </c>
      <c r="M19" s="94" t="s">
        <v>25</v>
      </c>
      <c r="N19" s="31" t="s">
        <v>10</v>
      </c>
      <c r="O19" s="44" t="s">
        <v>10</v>
      </c>
      <c r="P19" s="114" t="s">
        <v>28</v>
      </c>
      <c r="Q19" s="115" t="s">
        <v>28</v>
      </c>
      <c r="R19" s="30" t="s">
        <v>10</v>
      </c>
      <c r="S19" s="31" t="s">
        <v>10</v>
      </c>
      <c r="T19" s="44" t="s">
        <v>10</v>
      </c>
      <c r="U19" s="114" t="s">
        <v>28</v>
      </c>
      <c r="V19" s="116" t="s">
        <v>28</v>
      </c>
      <c r="W19" s="63" t="s">
        <v>4</v>
      </c>
      <c r="X19" s="29" t="s">
        <v>11</v>
      </c>
      <c r="Y19" s="44" t="s">
        <v>11</v>
      </c>
      <c r="Z19" s="44" t="s">
        <v>11</v>
      </c>
      <c r="AA19" s="50" t="s">
        <v>11</v>
      </c>
      <c r="AB19" s="30" t="s">
        <v>11</v>
      </c>
      <c r="AC19" s="31" t="s">
        <v>11</v>
      </c>
      <c r="AD19" s="50" t="s">
        <v>16</v>
      </c>
      <c r="AE19" s="50" t="s">
        <v>10</v>
      </c>
      <c r="AF19" s="148" t="s">
        <v>34</v>
      </c>
      <c r="AG19" s="153" t="s">
        <v>34</v>
      </c>
      <c r="AH19" s="29" t="s">
        <v>36</v>
      </c>
      <c r="AI19" s="131" t="s">
        <v>35</v>
      </c>
      <c r="AJ19" s="131" t="s">
        <v>9</v>
      </c>
      <c r="AK19" s="147" t="s">
        <v>9</v>
      </c>
      <c r="AL19" s="116" t="s">
        <v>9</v>
      </c>
      <c r="AM19" s="31" t="s">
        <v>10</v>
      </c>
      <c r="AN19" s="131" t="s">
        <v>9</v>
      </c>
      <c r="AO19" s="131" t="s">
        <v>9</v>
      </c>
      <c r="AP19" s="147" t="s">
        <v>9</v>
      </c>
      <c r="AQ19" s="144" t="s">
        <v>9</v>
      </c>
      <c r="AR19" s="31" t="s">
        <v>10</v>
      </c>
      <c r="AS19" s="131" t="s">
        <v>9</v>
      </c>
      <c r="AT19" s="131" t="s">
        <v>9</v>
      </c>
      <c r="AU19" s="147" t="s">
        <v>9</v>
      </c>
      <c r="AV19" s="115" t="s">
        <v>9</v>
      </c>
      <c r="AW19" s="178"/>
      <c r="AX19" s="31" t="s">
        <v>10</v>
      </c>
      <c r="AY19" s="131" t="s">
        <v>9</v>
      </c>
      <c r="AZ19" s="131" t="s">
        <v>9</v>
      </c>
      <c r="BA19" s="147" t="s">
        <v>9</v>
      </c>
      <c r="BB19" s="144" t="s">
        <v>9</v>
      </c>
      <c r="BC19" s="31" t="s">
        <v>10</v>
      </c>
      <c r="BD19" s="131" t="s">
        <v>9</v>
      </c>
      <c r="BE19" s="131" t="s">
        <v>9</v>
      </c>
      <c r="BF19" s="147" t="s">
        <v>9</v>
      </c>
      <c r="BG19" s="144" t="s">
        <v>16</v>
      </c>
      <c r="BH19" s="199" t="s">
        <v>10</v>
      </c>
      <c r="BI19" s="131" t="s">
        <v>19</v>
      </c>
      <c r="BJ19" s="187" t="s">
        <v>16</v>
      </c>
      <c r="BK19" s="187" t="s">
        <v>16</v>
      </c>
      <c r="BL19" s="190" t="s">
        <v>16</v>
      </c>
      <c r="BM19" s="199" t="s">
        <v>10</v>
      </c>
      <c r="BN19" s="131" t="s">
        <v>53</v>
      </c>
      <c r="BO19" s="297" t="s">
        <v>75</v>
      </c>
      <c r="BP19" s="302" t="s">
        <v>16</v>
      </c>
      <c r="BQ19" s="141" t="s">
        <v>16</v>
      </c>
      <c r="BR19" s="199" t="s">
        <v>10</v>
      </c>
      <c r="BS19" s="131" t="s">
        <v>9</v>
      </c>
      <c r="BT19" s="297" t="s">
        <v>9</v>
      </c>
      <c r="BU19" s="302" t="s">
        <v>16</v>
      </c>
      <c r="BV19" s="141" t="s">
        <v>16</v>
      </c>
      <c r="BW19" s="199" t="s">
        <v>10</v>
      </c>
      <c r="BX19" s="303" t="s">
        <v>10</v>
      </c>
      <c r="BY19" s="303" t="s">
        <v>10</v>
      </c>
      <c r="BZ19" s="303" t="s">
        <v>16</v>
      </c>
      <c r="CA19" s="304" t="s">
        <v>16</v>
      </c>
      <c r="CB19" s="199" t="s">
        <v>10</v>
      </c>
      <c r="CC19" s="303" t="s">
        <v>10</v>
      </c>
      <c r="CD19" s="309" t="s">
        <v>10</v>
      </c>
      <c r="CE19" s="303" t="s">
        <v>16</v>
      </c>
      <c r="CF19" s="304" t="s">
        <v>16</v>
      </c>
    </row>
    <row r="20" spans="1:84" ht="24" customHeight="1" thickBot="1">
      <c r="A20" s="364"/>
      <c r="B20" s="33" t="s">
        <v>3</v>
      </c>
      <c r="C20" s="68" t="s">
        <v>59</v>
      </c>
      <c r="D20" s="81">
        <v>-6592</v>
      </c>
      <c r="E20" s="82">
        <v>-8187</v>
      </c>
      <c r="F20" s="82">
        <v>-5883</v>
      </c>
      <c r="G20" s="83">
        <v>-6367</v>
      </c>
      <c r="H20" s="84">
        <v>-27029</v>
      </c>
      <c r="I20" s="85">
        <v>-6217</v>
      </c>
      <c r="J20" s="82">
        <v>-7223</v>
      </c>
      <c r="K20" s="82">
        <v>-5040</v>
      </c>
      <c r="L20" s="86">
        <v>-7498</v>
      </c>
      <c r="M20" s="84">
        <v>-25978</v>
      </c>
      <c r="N20" s="66">
        <v>-5807</v>
      </c>
      <c r="O20" s="54">
        <v>-8500</v>
      </c>
      <c r="P20" s="54">
        <v>-5575</v>
      </c>
      <c r="Q20" s="66">
        <v>-8590</v>
      </c>
      <c r="R20" s="10">
        <f>SUM(N20:Q20)</f>
        <v>-28472</v>
      </c>
      <c r="S20" s="66">
        <v>-6435</v>
      </c>
      <c r="T20" s="54">
        <v>-7020</v>
      </c>
      <c r="U20" s="54">
        <v>-5877</v>
      </c>
      <c r="V20" s="55">
        <v>-5302</v>
      </c>
      <c r="W20" s="156">
        <f>SUM(S20:V20)</f>
        <v>-24634</v>
      </c>
      <c r="X20" s="5">
        <v>-7820</v>
      </c>
      <c r="Y20" s="7">
        <v>-6244</v>
      </c>
      <c r="Z20" s="7">
        <v>-8568</v>
      </c>
      <c r="AA20" s="6">
        <v>-6648</v>
      </c>
      <c r="AB20" s="10">
        <v>-29280</v>
      </c>
      <c r="AC20" s="8">
        <v>-7349</v>
      </c>
      <c r="AD20" s="6">
        <v>-8373</v>
      </c>
      <c r="AE20" s="6">
        <v>-6263</v>
      </c>
      <c r="AF20" s="6">
        <v>-7702</v>
      </c>
      <c r="AG20" s="14">
        <v>-29687</v>
      </c>
      <c r="AH20" s="5">
        <v>-7008</v>
      </c>
      <c r="AI20" s="126">
        <v>-6569</v>
      </c>
      <c r="AJ20" s="6">
        <v>-6644</v>
      </c>
      <c r="AK20" s="136">
        <v>-7868</v>
      </c>
      <c r="AL20" s="156">
        <v>-28089</v>
      </c>
      <c r="AM20" s="8">
        <v>-8338</v>
      </c>
      <c r="AN20" s="126">
        <v>-9549</v>
      </c>
      <c r="AO20" s="6">
        <v>-7907</v>
      </c>
      <c r="AP20" s="136">
        <v>-10580</v>
      </c>
      <c r="AQ20" s="137">
        <v>-36374</v>
      </c>
      <c r="AR20" s="8">
        <v>-9087</v>
      </c>
      <c r="AS20" s="126">
        <v>-9066</v>
      </c>
      <c r="AT20" s="6">
        <v>-8994</v>
      </c>
      <c r="AU20" s="136">
        <v>-13005</v>
      </c>
      <c r="AV20" s="8">
        <v>-40152</v>
      </c>
      <c r="AW20" s="173">
        <v>-48453</v>
      </c>
      <c r="AX20" s="8">
        <v>-10313</v>
      </c>
      <c r="AY20" s="126">
        <v>-9340</v>
      </c>
      <c r="AZ20" s="6">
        <v>-10502</v>
      </c>
      <c r="BA20" s="136">
        <v>-10859</v>
      </c>
      <c r="BB20" s="137">
        <v>-41014</v>
      </c>
      <c r="BC20" s="8">
        <v>-32192.268934</v>
      </c>
      <c r="BD20" s="126">
        <v>-11683</v>
      </c>
      <c r="BE20" s="6">
        <v>-11713</v>
      </c>
      <c r="BF20" s="136">
        <v>-14412</v>
      </c>
      <c r="BG20" s="137">
        <v>-69999</v>
      </c>
      <c r="BH20" s="197">
        <v>-11991</v>
      </c>
      <c r="BI20" s="6">
        <v>-11264</v>
      </c>
      <c r="BJ20" s="130">
        <v>-12267</v>
      </c>
      <c r="BK20" s="130">
        <v>-15026</v>
      </c>
      <c r="BL20" s="142">
        <v>-50548</v>
      </c>
      <c r="BM20" s="197">
        <v>-10249</v>
      </c>
      <c r="BN20" s="6">
        <v>-10983</v>
      </c>
      <c r="BO20" s="313">
        <v>-12544</v>
      </c>
      <c r="BP20" s="130">
        <v>-17844</v>
      </c>
      <c r="BQ20" s="142">
        <v>-51620</v>
      </c>
      <c r="BR20" s="197">
        <v>-10249</v>
      </c>
      <c r="BS20" s="6">
        <v>-10983</v>
      </c>
      <c r="BT20" s="313">
        <v>-12544</v>
      </c>
      <c r="BU20" s="130">
        <v>-17844</v>
      </c>
      <c r="BV20" s="142">
        <v>-51620</v>
      </c>
      <c r="BW20" s="197">
        <v>-10240</v>
      </c>
      <c r="BX20" s="6">
        <v>-9869</v>
      </c>
      <c r="BY20" s="313">
        <v>-11625</v>
      </c>
      <c r="BZ20" s="130">
        <v>-14091</v>
      </c>
      <c r="CA20" s="142">
        <v>-45825</v>
      </c>
      <c r="CB20" s="197">
        <v>6626</v>
      </c>
      <c r="CC20" s="6">
        <v>-10922</v>
      </c>
      <c r="CD20" s="313">
        <v>-11034</v>
      </c>
      <c r="CE20" s="130">
        <v>-13608</v>
      </c>
      <c r="CF20" s="142">
        <v>-28938</v>
      </c>
    </row>
    <row r="21" spans="1:84" ht="24" customHeight="1">
      <c r="A21" s="379" t="s">
        <v>92</v>
      </c>
      <c r="B21" s="32" t="s">
        <v>2</v>
      </c>
      <c r="C21" s="209" t="s">
        <v>57</v>
      </c>
      <c r="D21" s="75">
        <v>28532</v>
      </c>
      <c r="E21" s="76">
        <v>33062</v>
      </c>
      <c r="F21" s="76">
        <v>26494</v>
      </c>
      <c r="G21" s="77">
        <v>30731</v>
      </c>
      <c r="H21" s="78">
        <v>118819</v>
      </c>
      <c r="I21" s="79">
        <v>23299</v>
      </c>
      <c r="J21" s="76">
        <v>20772</v>
      </c>
      <c r="K21" s="76">
        <v>14308</v>
      </c>
      <c r="L21" s="80">
        <v>21721</v>
      </c>
      <c r="M21" s="78">
        <v>80100</v>
      </c>
      <c r="N21" s="65">
        <v>22229</v>
      </c>
      <c r="O21" s="56">
        <v>25184</v>
      </c>
      <c r="P21" s="56">
        <v>23398</v>
      </c>
      <c r="Q21" s="65">
        <v>29997</v>
      </c>
      <c r="R21" s="28">
        <f>SUM(N21:Q21)</f>
        <v>100808</v>
      </c>
      <c r="S21" s="65">
        <v>20567</v>
      </c>
      <c r="T21" s="56">
        <v>24288</v>
      </c>
      <c r="U21" s="56">
        <v>21080</v>
      </c>
      <c r="V21" s="57">
        <v>26497</v>
      </c>
      <c r="W21" s="27">
        <f>SUM(S21:V21)</f>
        <v>92432</v>
      </c>
      <c r="X21" s="51">
        <v>17697</v>
      </c>
      <c r="Y21" s="40">
        <v>20436</v>
      </c>
      <c r="Z21" s="40">
        <v>19376</v>
      </c>
      <c r="AA21" s="45">
        <v>28004</v>
      </c>
      <c r="AB21" s="28">
        <v>85513</v>
      </c>
      <c r="AC21" s="27">
        <v>19949</v>
      </c>
      <c r="AD21" s="45">
        <v>24046</v>
      </c>
      <c r="AE21" s="45">
        <v>23584</v>
      </c>
      <c r="AF21" s="45">
        <v>30931</v>
      </c>
      <c r="AG21" s="26">
        <v>98510</v>
      </c>
      <c r="AH21" s="51">
        <v>21069</v>
      </c>
      <c r="AI21" s="125">
        <v>25621</v>
      </c>
      <c r="AJ21" s="45">
        <v>26085</v>
      </c>
      <c r="AK21" s="134">
        <v>31105</v>
      </c>
      <c r="AL21" s="62">
        <v>103880</v>
      </c>
      <c r="AM21" s="27">
        <v>22731</v>
      </c>
      <c r="AN21" s="125">
        <v>25737</v>
      </c>
      <c r="AO21" s="45">
        <v>25051</v>
      </c>
      <c r="AP21" s="134">
        <v>28089</v>
      </c>
      <c r="AQ21" s="180">
        <v>101608</v>
      </c>
      <c r="AR21" s="27">
        <v>18395</v>
      </c>
      <c r="AS21" s="125">
        <v>21790</v>
      </c>
      <c r="AT21" s="45">
        <v>23095</v>
      </c>
      <c r="AU21" s="134">
        <v>29947</v>
      </c>
      <c r="AV21" s="180">
        <v>93227</v>
      </c>
      <c r="AW21" s="179">
        <v>93370</v>
      </c>
      <c r="AX21" s="196">
        <v>19973</v>
      </c>
      <c r="AY21" s="125">
        <v>24646</v>
      </c>
      <c r="AZ21" s="45">
        <v>25383</v>
      </c>
      <c r="BA21" s="134">
        <v>30015</v>
      </c>
      <c r="BB21" s="180">
        <v>100016</v>
      </c>
      <c r="BC21" s="27">
        <v>21089</v>
      </c>
      <c r="BD21" s="125">
        <v>26215</v>
      </c>
      <c r="BE21" s="45">
        <v>25941</v>
      </c>
      <c r="BF21" s="134">
        <v>30981</v>
      </c>
      <c r="BG21" s="180">
        <v>104225</v>
      </c>
      <c r="BH21" s="196">
        <v>22613</v>
      </c>
      <c r="BI21" s="203">
        <v>27126</v>
      </c>
      <c r="BJ21" s="204">
        <v>26897</v>
      </c>
      <c r="BK21" s="205">
        <v>28552</v>
      </c>
      <c r="BL21" s="206">
        <v>105189</v>
      </c>
      <c r="BM21" s="196">
        <v>17757</v>
      </c>
      <c r="BN21" s="203">
        <v>22555</v>
      </c>
      <c r="BO21" s="204">
        <v>26629</v>
      </c>
      <c r="BP21" s="205">
        <v>28920</v>
      </c>
      <c r="BQ21" s="206">
        <v>95861</v>
      </c>
      <c r="BR21" s="196">
        <v>17757</v>
      </c>
      <c r="BS21" s="203">
        <v>22555</v>
      </c>
      <c r="BT21" s="204">
        <v>26629</v>
      </c>
      <c r="BU21" s="205">
        <v>28920</v>
      </c>
      <c r="BV21" s="206">
        <v>95861</v>
      </c>
      <c r="BW21" s="269" t="s">
        <v>16</v>
      </c>
      <c r="BX21" s="203" t="s">
        <v>16</v>
      </c>
      <c r="BY21" s="204" t="s">
        <v>16</v>
      </c>
      <c r="BZ21" s="205" t="s">
        <v>16</v>
      </c>
      <c r="CA21" s="206" t="s">
        <v>16</v>
      </c>
      <c r="CB21" s="269" t="s">
        <v>16</v>
      </c>
      <c r="CC21" s="203" t="s">
        <v>16</v>
      </c>
      <c r="CD21" s="204" t="s">
        <v>16</v>
      </c>
      <c r="CE21" s="205" t="s">
        <v>16</v>
      </c>
      <c r="CF21" s="206" t="s">
        <v>16</v>
      </c>
    </row>
    <row r="22" spans="1:84" ht="24" customHeight="1">
      <c r="A22" s="366"/>
      <c r="B22" s="33" t="s">
        <v>3</v>
      </c>
      <c r="C22" s="70" t="s">
        <v>59</v>
      </c>
      <c r="D22" s="81">
        <v>-265</v>
      </c>
      <c r="E22" s="82">
        <v>2021</v>
      </c>
      <c r="F22" s="82">
        <v>807</v>
      </c>
      <c r="G22" s="83">
        <v>2197</v>
      </c>
      <c r="H22" s="84">
        <v>4760</v>
      </c>
      <c r="I22" s="85">
        <v>931</v>
      </c>
      <c r="J22" s="82">
        <v>525</v>
      </c>
      <c r="K22" s="82">
        <v>1004</v>
      </c>
      <c r="L22" s="86">
        <v>3160</v>
      </c>
      <c r="M22" s="84">
        <v>5620</v>
      </c>
      <c r="N22" s="66">
        <v>794</v>
      </c>
      <c r="O22" s="54">
        <v>2084</v>
      </c>
      <c r="P22" s="54">
        <v>1557</v>
      </c>
      <c r="Q22" s="66">
        <v>4118</v>
      </c>
      <c r="R22" s="10">
        <f>SUM(N22:Q22)</f>
        <v>8553</v>
      </c>
      <c r="S22" s="66">
        <v>517</v>
      </c>
      <c r="T22" s="54">
        <v>2998</v>
      </c>
      <c r="U22" s="54">
        <v>-5</v>
      </c>
      <c r="V22" s="55">
        <v>1929</v>
      </c>
      <c r="W22" s="8">
        <f>SUM(S22:V22)</f>
        <v>5439</v>
      </c>
      <c r="X22" s="5">
        <v>-403</v>
      </c>
      <c r="Y22" s="7">
        <v>1489</v>
      </c>
      <c r="Z22" s="7">
        <v>96</v>
      </c>
      <c r="AA22" s="6">
        <v>2345</v>
      </c>
      <c r="AB22" s="10">
        <v>3527</v>
      </c>
      <c r="AC22" s="8">
        <v>-994</v>
      </c>
      <c r="AD22" s="6">
        <v>1541</v>
      </c>
      <c r="AE22" s="6">
        <v>1520</v>
      </c>
      <c r="AF22" s="6">
        <v>2868</v>
      </c>
      <c r="AG22" s="14">
        <v>4935</v>
      </c>
      <c r="AH22" s="5">
        <v>-270</v>
      </c>
      <c r="AI22" s="126">
        <v>1522</v>
      </c>
      <c r="AJ22" s="6">
        <v>2324</v>
      </c>
      <c r="AK22" s="136">
        <v>3261</v>
      </c>
      <c r="AL22" s="156">
        <v>6837</v>
      </c>
      <c r="AM22" s="8">
        <v>760</v>
      </c>
      <c r="AN22" s="126">
        <v>2562</v>
      </c>
      <c r="AO22" s="6">
        <v>2247</v>
      </c>
      <c r="AP22" s="136">
        <v>2913</v>
      </c>
      <c r="AQ22" s="137">
        <v>8482</v>
      </c>
      <c r="AR22" s="8">
        <v>-1396</v>
      </c>
      <c r="AS22" s="126">
        <v>748</v>
      </c>
      <c r="AT22" s="6">
        <v>1922</v>
      </c>
      <c r="AU22" s="136">
        <v>4006</v>
      </c>
      <c r="AV22" s="137">
        <v>5280</v>
      </c>
      <c r="AW22" s="173">
        <v>5927</v>
      </c>
      <c r="AX22" s="197">
        <v>-584</v>
      </c>
      <c r="AY22" s="126">
        <v>1841</v>
      </c>
      <c r="AZ22" s="6">
        <v>2262</v>
      </c>
      <c r="BA22" s="136">
        <v>2906</v>
      </c>
      <c r="BB22" s="137">
        <v>6425</v>
      </c>
      <c r="BC22" s="8">
        <v>-382</v>
      </c>
      <c r="BD22" s="126">
        <v>3182</v>
      </c>
      <c r="BE22" s="6">
        <v>2159</v>
      </c>
      <c r="BF22" s="136">
        <v>3177</v>
      </c>
      <c r="BG22" s="137">
        <v>8135</v>
      </c>
      <c r="BH22" s="197">
        <v>1644</v>
      </c>
      <c r="BI22" s="130">
        <v>3735</v>
      </c>
      <c r="BJ22" s="49">
        <v>2629</v>
      </c>
      <c r="BK22" s="133">
        <v>1989</v>
      </c>
      <c r="BL22" s="142">
        <v>9997</v>
      </c>
      <c r="BM22" s="197">
        <v>-1604</v>
      </c>
      <c r="BN22" s="130">
        <v>1827</v>
      </c>
      <c r="BO22" s="49">
        <v>2733</v>
      </c>
      <c r="BP22" s="133">
        <v>1993</v>
      </c>
      <c r="BQ22" s="142">
        <v>4949</v>
      </c>
      <c r="BR22" s="197">
        <v>-1604</v>
      </c>
      <c r="BS22" s="130">
        <v>1827</v>
      </c>
      <c r="BT22" s="49">
        <v>2733</v>
      </c>
      <c r="BU22" s="133">
        <v>1993</v>
      </c>
      <c r="BV22" s="142">
        <v>4949</v>
      </c>
      <c r="BW22" s="200" t="s">
        <v>16</v>
      </c>
      <c r="BX22" s="130" t="s">
        <v>16</v>
      </c>
      <c r="BY22" s="49" t="s">
        <v>16</v>
      </c>
      <c r="BZ22" s="133" t="s">
        <v>16</v>
      </c>
      <c r="CA22" s="142" t="s">
        <v>16</v>
      </c>
      <c r="CB22" s="200" t="s">
        <v>16</v>
      </c>
      <c r="CC22" s="130" t="s">
        <v>16</v>
      </c>
      <c r="CD22" s="49" t="s">
        <v>16</v>
      </c>
      <c r="CE22" s="133" t="s">
        <v>16</v>
      </c>
      <c r="CF22" s="142" t="s">
        <v>16</v>
      </c>
    </row>
    <row r="23" spans="1:84" ht="24" customHeight="1">
      <c r="A23" s="367"/>
      <c r="B23" s="36" t="s">
        <v>12</v>
      </c>
      <c r="C23" s="71" t="s">
        <v>61</v>
      </c>
      <c r="D23" s="117" t="s">
        <v>27</v>
      </c>
      <c r="E23" s="96">
        <v>6.0999999999999999E-2</v>
      </c>
      <c r="F23" s="96">
        <v>0.03</v>
      </c>
      <c r="G23" s="95">
        <v>7.0999999999999994E-2</v>
      </c>
      <c r="H23" s="74">
        <v>0.04</v>
      </c>
      <c r="I23" s="97">
        <v>0.04</v>
      </c>
      <c r="J23" s="96">
        <v>2.5000000000000001E-2</v>
      </c>
      <c r="K23" s="96">
        <v>7.0000000000000007E-2</v>
      </c>
      <c r="L23" s="98">
        <v>0.14499999999999999</v>
      </c>
      <c r="M23" s="74">
        <v>7.0000000000000007E-2</v>
      </c>
      <c r="N23" s="58">
        <v>3.5999999999999997E-2</v>
      </c>
      <c r="O23" s="52">
        <v>8.3000000000000004E-2</v>
      </c>
      <c r="P23" s="52">
        <v>6.7000000000000004E-2</v>
      </c>
      <c r="Q23" s="58">
        <v>0.13700000000000001</v>
      </c>
      <c r="R23" s="60">
        <v>8.5000000000000006E-2</v>
      </c>
      <c r="S23" s="58">
        <v>2.5000000000000001E-2</v>
      </c>
      <c r="T23" s="52">
        <v>0.123</v>
      </c>
      <c r="U23" s="61" t="s">
        <v>19</v>
      </c>
      <c r="V23" s="64">
        <v>7.2999999999999995E-2</v>
      </c>
      <c r="W23" s="58">
        <v>5.8999999999999997E-2</v>
      </c>
      <c r="X23" s="17" t="s">
        <v>13</v>
      </c>
      <c r="Y23" s="52">
        <v>7.2999999999999995E-2</v>
      </c>
      <c r="Z23" s="52">
        <v>5.0000000000000001E-3</v>
      </c>
      <c r="AA23" s="59">
        <v>8.4000000000000005E-2</v>
      </c>
      <c r="AB23" s="60">
        <v>4.1000000000000002E-2</v>
      </c>
      <c r="AC23" s="20" t="s">
        <v>13</v>
      </c>
      <c r="AD23" s="59">
        <v>6.4000000000000001E-2</v>
      </c>
      <c r="AE23" s="59">
        <v>6.4000000000000001E-2</v>
      </c>
      <c r="AF23" s="59">
        <v>9.2999999999999999E-2</v>
      </c>
      <c r="AG23" s="60">
        <f>AG22/AG21</f>
        <v>5.0096436909958381E-2</v>
      </c>
      <c r="AH23" s="17" t="s">
        <v>35</v>
      </c>
      <c r="AI23" s="163">
        <v>5.8999999999999997E-2</v>
      </c>
      <c r="AJ23" s="59">
        <v>8.8999999999999996E-2</v>
      </c>
      <c r="AK23" s="267">
        <v>0.105</v>
      </c>
      <c r="AL23" s="64">
        <f>AL22/AL21</f>
        <v>6.5816326530612243E-2</v>
      </c>
      <c r="AM23" s="162">
        <v>3.3434516739254759E-2</v>
      </c>
      <c r="AN23" s="163">
        <v>9.9545401561953614E-2</v>
      </c>
      <c r="AO23" s="59">
        <v>8.9697018083110452E-2</v>
      </c>
      <c r="AP23" s="267">
        <v>0.10370607711203673</v>
      </c>
      <c r="AQ23" s="268">
        <v>8.3477678922919449E-2</v>
      </c>
      <c r="AR23" s="162" t="s">
        <v>16</v>
      </c>
      <c r="AS23" s="163">
        <v>3.4000000000000002E-2</v>
      </c>
      <c r="AT23" s="59">
        <v>8.3000000000000004E-2</v>
      </c>
      <c r="AU23" s="267">
        <v>0.13400000000000001</v>
      </c>
      <c r="AV23" s="268">
        <v>5.7000000000000002E-2</v>
      </c>
      <c r="AW23" s="295">
        <v>6.3E-2</v>
      </c>
      <c r="AX23" s="201" t="s">
        <v>16</v>
      </c>
      <c r="AY23" s="163">
        <f>AY22/AY21</f>
        <v>7.4697719711109306E-2</v>
      </c>
      <c r="AZ23" s="59">
        <f>AZ22/AZ21</f>
        <v>8.9114761848481272E-2</v>
      </c>
      <c r="BA23" s="267">
        <f>BA22/BA21</f>
        <v>9.6818257537897717E-2</v>
      </c>
      <c r="BB23" s="268">
        <f>BB22/BB21</f>
        <v>6.4239721644536868E-2</v>
      </c>
      <c r="BC23" s="162" t="s">
        <v>16</v>
      </c>
      <c r="BD23" s="163">
        <f t="shared" ref="BD23:BL23" si="3">BD22/BD21</f>
        <v>0.12138088880411978</v>
      </c>
      <c r="BE23" s="52">
        <f t="shared" si="3"/>
        <v>8.3227323541883502E-2</v>
      </c>
      <c r="BF23" s="267">
        <f t="shared" si="3"/>
        <v>0.10254672218456473</v>
      </c>
      <c r="BG23" s="268">
        <f t="shared" si="3"/>
        <v>7.8052290717198367E-2</v>
      </c>
      <c r="BH23" s="201">
        <f t="shared" si="3"/>
        <v>7.2701543360014151E-2</v>
      </c>
      <c r="BI23" s="59">
        <f t="shared" si="3"/>
        <v>0.13769077637690777</v>
      </c>
      <c r="BJ23" s="59">
        <f t="shared" si="3"/>
        <v>9.7743242740826117E-2</v>
      </c>
      <c r="BK23" s="59">
        <f t="shared" si="3"/>
        <v>6.9662370411880073E-2</v>
      </c>
      <c r="BL23" s="195">
        <f t="shared" si="3"/>
        <v>9.5038454591259536E-2</v>
      </c>
      <c r="BM23" s="165" t="s">
        <v>16</v>
      </c>
      <c r="BN23" s="59">
        <v>8.1000000000000003E-2</v>
      </c>
      <c r="BO23" s="59">
        <v>0.10299999999999999</v>
      </c>
      <c r="BP23" s="59">
        <v>6.9000000000000006E-2</v>
      </c>
      <c r="BQ23" s="195">
        <v>5.1999999999999998E-2</v>
      </c>
      <c r="BR23" s="165" t="s">
        <v>16</v>
      </c>
      <c r="BS23" s="59">
        <v>8.1000000000000003E-2</v>
      </c>
      <c r="BT23" s="59">
        <v>0.10299999999999999</v>
      </c>
      <c r="BU23" s="59">
        <v>6.9000000000000006E-2</v>
      </c>
      <c r="BV23" s="195">
        <v>5.1999999999999998E-2</v>
      </c>
      <c r="BW23" s="201" t="s">
        <v>16</v>
      </c>
      <c r="BX23" s="314" t="s">
        <v>16</v>
      </c>
      <c r="BY23" s="314" t="s">
        <v>16</v>
      </c>
      <c r="BZ23" s="314" t="s">
        <v>16</v>
      </c>
      <c r="CA23" s="195" t="s">
        <v>16</v>
      </c>
      <c r="CB23" s="165" t="s">
        <v>16</v>
      </c>
      <c r="CC23" s="314" t="s">
        <v>16</v>
      </c>
      <c r="CD23" s="314" t="s">
        <v>16</v>
      </c>
      <c r="CE23" s="314" t="s">
        <v>16</v>
      </c>
      <c r="CF23" s="195" t="s">
        <v>16</v>
      </c>
    </row>
    <row r="24" spans="1:84" s="181" customFormat="1" ht="24" customHeight="1">
      <c r="A24" s="366" t="s">
        <v>91</v>
      </c>
      <c r="B24" s="33" t="s">
        <v>2</v>
      </c>
      <c r="C24" s="68" t="s">
        <v>57</v>
      </c>
      <c r="D24" s="81">
        <v>72116</v>
      </c>
      <c r="E24" s="82">
        <v>68171</v>
      </c>
      <c r="F24" s="82">
        <v>48282</v>
      </c>
      <c r="G24" s="83">
        <v>35891</v>
      </c>
      <c r="H24" s="84">
        <v>224460</v>
      </c>
      <c r="I24" s="85">
        <v>41214</v>
      </c>
      <c r="J24" s="82">
        <v>46595</v>
      </c>
      <c r="K24" s="82">
        <v>48163</v>
      </c>
      <c r="L24" s="86">
        <v>38952</v>
      </c>
      <c r="M24" s="84">
        <v>174924</v>
      </c>
      <c r="N24" s="238">
        <v>34545</v>
      </c>
      <c r="O24" s="239">
        <v>33625</v>
      </c>
      <c r="P24" s="239">
        <v>34826</v>
      </c>
      <c r="Q24" s="238">
        <v>28421</v>
      </c>
      <c r="R24" s="10">
        <f>SUM(N24:Q24)</f>
        <v>131417</v>
      </c>
      <c r="S24" s="238">
        <v>34259</v>
      </c>
      <c r="T24" s="239">
        <v>36840</v>
      </c>
      <c r="U24" s="239">
        <v>33704</v>
      </c>
      <c r="V24" s="240">
        <v>23758</v>
      </c>
      <c r="W24" s="8">
        <f>SUM(S24:V24)</f>
        <v>128561</v>
      </c>
      <c r="X24" s="5">
        <v>28849</v>
      </c>
      <c r="Y24" s="7">
        <v>27091</v>
      </c>
      <c r="Z24" s="7">
        <v>30949</v>
      </c>
      <c r="AA24" s="6">
        <v>20749</v>
      </c>
      <c r="AB24" s="10">
        <v>107638</v>
      </c>
      <c r="AC24" s="8">
        <v>24956</v>
      </c>
      <c r="AD24" s="6">
        <v>22089</v>
      </c>
      <c r="AE24" s="6">
        <v>27964</v>
      </c>
      <c r="AF24" s="6">
        <v>21102</v>
      </c>
      <c r="AG24" s="14">
        <v>96111</v>
      </c>
      <c r="AH24" s="5">
        <v>18575</v>
      </c>
      <c r="AI24" s="126">
        <v>19087</v>
      </c>
      <c r="AJ24" s="6">
        <v>22931</v>
      </c>
      <c r="AK24" s="136">
        <v>18844</v>
      </c>
      <c r="AL24" s="156">
        <v>79437</v>
      </c>
      <c r="AM24" s="8">
        <v>21533</v>
      </c>
      <c r="AN24" s="126">
        <v>19969</v>
      </c>
      <c r="AO24" s="6">
        <v>20491</v>
      </c>
      <c r="AP24" s="136">
        <v>16291</v>
      </c>
      <c r="AQ24" s="137">
        <v>78284</v>
      </c>
      <c r="AR24" s="8">
        <v>16039</v>
      </c>
      <c r="AS24" s="126">
        <v>13750</v>
      </c>
      <c r="AT24" s="6">
        <v>19013</v>
      </c>
      <c r="AU24" s="136">
        <v>16772</v>
      </c>
      <c r="AV24" s="8">
        <v>65574</v>
      </c>
      <c r="AW24" s="173">
        <v>62824</v>
      </c>
      <c r="AX24" s="8">
        <v>15131</v>
      </c>
      <c r="AY24" s="126">
        <v>15438</v>
      </c>
      <c r="AZ24" s="6">
        <v>16744</v>
      </c>
      <c r="BA24" s="136">
        <v>12985</v>
      </c>
      <c r="BB24" s="137">
        <v>60298</v>
      </c>
      <c r="BC24" s="8">
        <v>13891</v>
      </c>
      <c r="BD24" s="126">
        <v>11787</v>
      </c>
      <c r="BE24" s="6">
        <v>12659</v>
      </c>
      <c r="BF24" s="136">
        <v>10342</v>
      </c>
      <c r="BG24" s="137">
        <v>48679</v>
      </c>
      <c r="BH24" s="271" t="s">
        <v>16</v>
      </c>
      <c r="BI24" s="130" t="s">
        <v>16</v>
      </c>
      <c r="BJ24" s="49" t="s">
        <v>16</v>
      </c>
      <c r="BK24" s="133" t="s">
        <v>16</v>
      </c>
      <c r="BL24" s="142" t="s">
        <v>16</v>
      </c>
      <c r="BM24" s="200" t="s">
        <v>16</v>
      </c>
      <c r="BN24" s="130" t="s">
        <v>16</v>
      </c>
      <c r="BO24" s="130" t="s">
        <v>16</v>
      </c>
      <c r="BP24" s="301" t="s">
        <v>16</v>
      </c>
      <c r="BQ24" s="132" t="s">
        <v>16</v>
      </c>
      <c r="BR24" s="200" t="s">
        <v>16</v>
      </c>
      <c r="BS24" s="130" t="s">
        <v>16</v>
      </c>
      <c r="BT24" s="130" t="s">
        <v>16</v>
      </c>
      <c r="BU24" s="301" t="s">
        <v>16</v>
      </c>
      <c r="BV24" s="132" t="s">
        <v>16</v>
      </c>
      <c r="BW24" s="200" t="s">
        <v>16</v>
      </c>
      <c r="BX24" s="130" t="s">
        <v>16</v>
      </c>
      <c r="BY24" s="130" t="s">
        <v>16</v>
      </c>
      <c r="BZ24" s="301" t="s">
        <v>16</v>
      </c>
      <c r="CA24" s="132" t="s">
        <v>16</v>
      </c>
      <c r="CB24" s="200" t="s">
        <v>16</v>
      </c>
      <c r="CC24" s="130" t="s">
        <v>16</v>
      </c>
      <c r="CD24" s="306" t="s">
        <v>16</v>
      </c>
      <c r="CE24" s="301" t="s">
        <v>16</v>
      </c>
      <c r="CF24" s="132" t="s">
        <v>16</v>
      </c>
    </row>
    <row r="25" spans="1:84" s="181" customFormat="1" ht="24" customHeight="1">
      <c r="A25" s="366"/>
      <c r="B25" s="33" t="s">
        <v>3</v>
      </c>
      <c r="C25" s="68" t="s">
        <v>59</v>
      </c>
      <c r="D25" s="81">
        <v>9766</v>
      </c>
      <c r="E25" s="82">
        <v>2003</v>
      </c>
      <c r="F25" s="82">
        <v>-8074</v>
      </c>
      <c r="G25" s="83">
        <v>-8826</v>
      </c>
      <c r="H25" s="84">
        <v>-5131</v>
      </c>
      <c r="I25" s="85">
        <v>368</v>
      </c>
      <c r="J25" s="82">
        <v>1371</v>
      </c>
      <c r="K25" s="82">
        <v>1836</v>
      </c>
      <c r="L25" s="86">
        <v>-261</v>
      </c>
      <c r="M25" s="84">
        <v>3314</v>
      </c>
      <c r="N25" s="238">
        <v>-912</v>
      </c>
      <c r="O25" s="239">
        <v>-2472</v>
      </c>
      <c r="P25" s="239">
        <v>-4348</v>
      </c>
      <c r="Q25" s="238">
        <v>-7287</v>
      </c>
      <c r="R25" s="10">
        <f>SUM(N25:Q25)</f>
        <v>-15019</v>
      </c>
      <c r="S25" s="238">
        <v>370</v>
      </c>
      <c r="T25" s="239">
        <v>-615</v>
      </c>
      <c r="U25" s="239">
        <v>-3557</v>
      </c>
      <c r="V25" s="240">
        <v>-6958</v>
      </c>
      <c r="W25" s="8">
        <f>SUM(S25:V25)</f>
        <v>-10760</v>
      </c>
      <c r="X25" s="5">
        <v>-1533</v>
      </c>
      <c r="Y25" s="7">
        <v>-2904</v>
      </c>
      <c r="Z25" s="7">
        <v>-4316</v>
      </c>
      <c r="AA25" s="6">
        <v>-14320</v>
      </c>
      <c r="AB25" s="10">
        <v>-23073</v>
      </c>
      <c r="AC25" s="8">
        <v>-588</v>
      </c>
      <c r="AD25" s="6">
        <v>-2123</v>
      </c>
      <c r="AE25" s="6">
        <v>-1682</v>
      </c>
      <c r="AF25" s="6">
        <v>-4789</v>
      </c>
      <c r="AG25" s="14">
        <v>-9182</v>
      </c>
      <c r="AH25" s="5">
        <v>-1948</v>
      </c>
      <c r="AI25" s="126">
        <v>-1799</v>
      </c>
      <c r="AJ25" s="6">
        <v>-1168</v>
      </c>
      <c r="AK25" s="136">
        <v>-6795</v>
      </c>
      <c r="AL25" s="156">
        <v>-11710</v>
      </c>
      <c r="AM25" s="8">
        <v>1085</v>
      </c>
      <c r="AN25" s="126">
        <v>-1065</v>
      </c>
      <c r="AO25" s="6">
        <v>79</v>
      </c>
      <c r="AP25" s="136">
        <v>-2163</v>
      </c>
      <c r="AQ25" s="137">
        <v>-2064</v>
      </c>
      <c r="AR25" s="8">
        <v>-218</v>
      </c>
      <c r="AS25" s="126">
        <v>-1221</v>
      </c>
      <c r="AT25" s="6">
        <v>2186</v>
      </c>
      <c r="AU25" s="136">
        <v>-249</v>
      </c>
      <c r="AV25" s="8">
        <v>498</v>
      </c>
      <c r="AW25" s="173">
        <v>153</v>
      </c>
      <c r="AX25" s="8">
        <v>886</v>
      </c>
      <c r="AY25" s="126">
        <v>732</v>
      </c>
      <c r="AZ25" s="6">
        <v>-125</v>
      </c>
      <c r="BA25" s="136">
        <v>-2692</v>
      </c>
      <c r="BB25" s="137">
        <v>-1200</v>
      </c>
      <c r="BC25" s="8">
        <v>-5785</v>
      </c>
      <c r="BD25" s="126">
        <v>-3441</v>
      </c>
      <c r="BE25" s="6">
        <v>-3902</v>
      </c>
      <c r="BF25" s="136">
        <v>-5140</v>
      </c>
      <c r="BG25" s="137">
        <v>-18268</v>
      </c>
      <c r="BH25" s="271" t="s">
        <v>16</v>
      </c>
      <c r="BI25" s="130" t="s">
        <v>16</v>
      </c>
      <c r="BJ25" s="49" t="s">
        <v>16</v>
      </c>
      <c r="BK25" s="133" t="s">
        <v>16</v>
      </c>
      <c r="BL25" s="142" t="s">
        <v>16</v>
      </c>
      <c r="BM25" s="200" t="s">
        <v>16</v>
      </c>
      <c r="BN25" s="130" t="s">
        <v>16</v>
      </c>
      <c r="BO25" s="130" t="s">
        <v>16</v>
      </c>
      <c r="BP25" s="301" t="s">
        <v>16</v>
      </c>
      <c r="BQ25" s="132" t="s">
        <v>16</v>
      </c>
      <c r="BR25" s="200" t="s">
        <v>16</v>
      </c>
      <c r="BS25" s="130" t="s">
        <v>16</v>
      </c>
      <c r="BT25" s="130" t="s">
        <v>16</v>
      </c>
      <c r="BU25" s="301" t="s">
        <v>16</v>
      </c>
      <c r="BV25" s="132" t="s">
        <v>16</v>
      </c>
      <c r="BW25" s="200" t="s">
        <v>16</v>
      </c>
      <c r="BX25" s="130" t="s">
        <v>16</v>
      </c>
      <c r="BY25" s="130" t="s">
        <v>16</v>
      </c>
      <c r="BZ25" s="301" t="s">
        <v>16</v>
      </c>
      <c r="CA25" s="132" t="s">
        <v>16</v>
      </c>
      <c r="CB25" s="200" t="s">
        <v>16</v>
      </c>
      <c r="CC25" s="130" t="s">
        <v>16</v>
      </c>
      <c r="CD25" s="306" t="s">
        <v>16</v>
      </c>
      <c r="CE25" s="301" t="s">
        <v>16</v>
      </c>
      <c r="CF25" s="132" t="s">
        <v>16</v>
      </c>
    </row>
    <row r="26" spans="1:84" s="181" customFormat="1" ht="24" customHeight="1">
      <c r="A26" s="367"/>
      <c r="B26" s="36" t="s">
        <v>12</v>
      </c>
      <c r="C26" s="68" t="s">
        <v>61</v>
      </c>
      <c r="D26" s="101">
        <v>0.13500000000000001</v>
      </c>
      <c r="E26" s="100">
        <v>2.9000000000000001E-2</v>
      </c>
      <c r="F26" s="105" t="s">
        <v>9</v>
      </c>
      <c r="G26" s="106" t="s">
        <v>9</v>
      </c>
      <c r="H26" s="93" t="s">
        <v>9</v>
      </c>
      <c r="I26" s="99">
        <v>8.9999999999999993E-3</v>
      </c>
      <c r="J26" s="100">
        <v>2.9000000000000001E-2</v>
      </c>
      <c r="K26" s="100">
        <v>3.7999999999999999E-2</v>
      </c>
      <c r="L26" s="108" t="s">
        <v>9</v>
      </c>
      <c r="M26" s="73">
        <v>1.9E-2</v>
      </c>
      <c r="N26" s="20" t="s">
        <v>9</v>
      </c>
      <c r="O26" s="42" t="s">
        <v>9</v>
      </c>
      <c r="P26" s="42" t="s">
        <v>9</v>
      </c>
      <c r="Q26" s="20" t="s">
        <v>9</v>
      </c>
      <c r="R26" s="21" t="s">
        <v>9</v>
      </c>
      <c r="S26" s="58">
        <v>1.0999999999999999E-2</v>
      </c>
      <c r="T26" s="42" t="s">
        <v>9</v>
      </c>
      <c r="U26" s="42" t="s">
        <v>9</v>
      </c>
      <c r="V26" s="38" t="s">
        <v>9</v>
      </c>
      <c r="W26" s="53" t="s">
        <v>9</v>
      </c>
      <c r="X26" s="17" t="s">
        <v>9</v>
      </c>
      <c r="Y26" s="42" t="s">
        <v>9</v>
      </c>
      <c r="Z26" s="42" t="s">
        <v>9</v>
      </c>
      <c r="AA26" s="48" t="s">
        <v>9</v>
      </c>
      <c r="AB26" s="21" t="s">
        <v>9</v>
      </c>
      <c r="AC26" s="20" t="s">
        <v>9</v>
      </c>
      <c r="AD26" s="118" t="s">
        <v>16</v>
      </c>
      <c r="AE26" s="24" t="s">
        <v>9</v>
      </c>
      <c r="AF26" s="48" t="s">
        <v>9</v>
      </c>
      <c r="AG26" s="151" t="s">
        <v>16</v>
      </c>
      <c r="AH26" s="17" t="s">
        <v>9</v>
      </c>
      <c r="AI26" s="129" t="s">
        <v>9</v>
      </c>
      <c r="AJ26" s="129" t="s">
        <v>9</v>
      </c>
      <c r="AK26" s="145" t="s">
        <v>38</v>
      </c>
      <c r="AL26" s="151" t="s">
        <v>16</v>
      </c>
      <c r="AM26" s="162">
        <v>5.0387776900571217E-2</v>
      </c>
      <c r="AN26" s="161" t="s">
        <v>16</v>
      </c>
      <c r="AO26" s="163">
        <v>3.8553511297642869E-3</v>
      </c>
      <c r="AP26" s="146" t="s">
        <v>16</v>
      </c>
      <c r="AQ26" s="143" t="s">
        <v>16</v>
      </c>
      <c r="AR26" s="162" t="s">
        <v>16</v>
      </c>
      <c r="AS26" s="161" t="s">
        <v>16</v>
      </c>
      <c r="AT26" s="163">
        <v>0.115</v>
      </c>
      <c r="AU26" s="146" t="s">
        <v>16</v>
      </c>
      <c r="AV26" s="169">
        <v>8.0000000000000002E-3</v>
      </c>
      <c r="AW26" s="175">
        <v>2E-3</v>
      </c>
      <c r="AX26" s="162">
        <f>AX25/AX24</f>
        <v>5.8555283854338773E-2</v>
      </c>
      <c r="AY26" s="164">
        <f>AY25/AY24</f>
        <v>4.7415468324912551E-2</v>
      </c>
      <c r="AZ26" s="118" t="s">
        <v>16</v>
      </c>
      <c r="BA26" s="146" t="s">
        <v>16</v>
      </c>
      <c r="BB26" s="143" t="s">
        <v>16</v>
      </c>
      <c r="BC26" s="165" t="s">
        <v>16</v>
      </c>
      <c r="BD26" s="166" t="s">
        <v>16</v>
      </c>
      <c r="BE26" s="167" t="s">
        <v>16</v>
      </c>
      <c r="BF26" s="146"/>
      <c r="BG26" s="143" t="s">
        <v>16</v>
      </c>
      <c r="BH26" s="270" t="s">
        <v>16</v>
      </c>
      <c r="BI26" s="118" t="s">
        <v>16</v>
      </c>
      <c r="BJ26" s="118" t="s">
        <v>16</v>
      </c>
      <c r="BK26" s="146" t="s">
        <v>16</v>
      </c>
      <c r="BL26" s="189" t="s">
        <v>16</v>
      </c>
      <c r="BM26" s="165" t="s">
        <v>16</v>
      </c>
      <c r="BN26" s="118" t="s">
        <v>16</v>
      </c>
      <c r="BO26" s="118" t="s">
        <v>16</v>
      </c>
      <c r="BP26" s="146" t="s">
        <v>16</v>
      </c>
      <c r="BQ26" s="143" t="s">
        <v>16</v>
      </c>
      <c r="BR26" s="165" t="s">
        <v>16</v>
      </c>
      <c r="BS26" s="118" t="s">
        <v>16</v>
      </c>
      <c r="BT26" s="118" t="s">
        <v>16</v>
      </c>
      <c r="BU26" s="146" t="s">
        <v>16</v>
      </c>
      <c r="BV26" s="143" t="s">
        <v>16</v>
      </c>
      <c r="BW26" s="165" t="s">
        <v>16</v>
      </c>
      <c r="BX26" s="118" t="s">
        <v>16</v>
      </c>
      <c r="BY26" s="118" t="s">
        <v>16</v>
      </c>
      <c r="BZ26" s="146" t="s">
        <v>16</v>
      </c>
      <c r="CA26" s="143" t="s">
        <v>16</v>
      </c>
      <c r="CB26" s="165" t="s">
        <v>16</v>
      </c>
      <c r="CC26" s="118" t="s">
        <v>16</v>
      </c>
      <c r="CD26" s="310" t="s">
        <v>16</v>
      </c>
      <c r="CE26" s="146" t="s">
        <v>16</v>
      </c>
      <c r="CF26" s="143" t="s">
        <v>16</v>
      </c>
    </row>
    <row r="27" spans="1:84" s="181" customFormat="1" ht="24" customHeight="1">
      <c r="A27" s="365" t="s">
        <v>66</v>
      </c>
      <c r="B27" s="33" t="s">
        <v>2</v>
      </c>
      <c r="C27" s="69" t="s">
        <v>57</v>
      </c>
      <c r="D27" s="87">
        <v>38143</v>
      </c>
      <c r="E27" s="88">
        <f>74151-D27</f>
        <v>36008</v>
      </c>
      <c r="F27" s="88">
        <f>110139-E27-D27</f>
        <v>35988</v>
      </c>
      <c r="G27" s="89">
        <f>152946-F27-E27-D27</f>
        <v>42807</v>
      </c>
      <c r="H27" s="90">
        <v>152946</v>
      </c>
      <c r="I27" s="91">
        <v>39220</v>
      </c>
      <c r="J27" s="88">
        <v>49367</v>
      </c>
      <c r="K27" s="88">
        <v>45996</v>
      </c>
      <c r="L27" s="92">
        <v>54771</v>
      </c>
      <c r="M27" s="90">
        <v>189354</v>
      </c>
      <c r="N27" s="241">
        <v>51340</v>
      </c>
      <c r="O27" s="242">
        <v>51049</v>
      </c>
      <c r="P27" s="242">
        <v>49793</v>
      </c>
      <c r="Q27" s="241">
        <v>57338</v>
      </c>
      <c r="R27" s="10">
        <f>SUM(N27:Q27)</f>
        <v>209520</v>
      </c>
      <c r="S27" s="241">
        <v>52618</v>
      </c>
      <c r="T27" s="242">
        <v>56585</v>
      </c>
      <c r="U27" s="242">
        <v>54797</v>
      </c>
      <c r="V27" s="243">
        <v>65399</v>
      </c>
      <c r="W27" s="8">
        <f>SUM(S27:V27)</f>
        <v>229399</v>
      </c>
      <c r="X27" s="5">
        <v>53865</v>
      </c>
      <c r="Y27" s="7">
        <v>60378</v>
      </c>
      <c r="Z27" s="25" t="s">
        <v>10</v>
      </c>
      <c r="AA27" s="49" t="s">
        <v>10</v>
      </c>
      <c r="AB27" s="10">
        <v>114243</v>
      </c>
      <c r="AC27" s="18" t="s">
        <v>10</v>
      </c>
      <c r="AD27" s="49" t="s">
        <v>16</v>
      </c>
      <c r="AE27" s="50" t="s">
        <v>10</v>
      </c>
      <c r="AF27" s="148" t="s">
        <v>9</v>
      </c>
      <c r="AG27" s="152" t="s">
        <v>16</v>
      </c>
      <c r="AH27" s="123" t="s">
        <v>16</v>
      </c>
      <c r="AI27" s="130" t="s">
        <v>16</v>
      </c>
      <c r="AJ27" s="49" t="s">
        <v>16</v>
      </c>
      <c r="AK27" s="140" t="s">
        <v>16</v>
      </c>
      <c r="AL27" s="158" t="s">
        <v>16</v>
      </c>
      <c r="AM27" s="18" t="s">
        <v>16</v>
      </c>
      <c r="AN27" s="130" t="s">
        <v>16</v>
      </c>
      <c r="AO27" s="49" t="s">
        <v>16</v>
      </c>
      <c r="AP27" s="140" t="s">
        <v>16</v>
      </c>
      <c r="AQ27" s="132" t="s">
        <v>16</v>
      </c>
      <c r="AR27" s="18" t="s">
        <v>16</v>
      </c>
      <c r="AS27" s="130" t="s">
        <v>16</v>
      </c>
      <c r="AT27" s="49" t="s">
        <v>16</v>
      </c>
      <c r="AU27" s="140" t="s">
        <v>16</v>
      </c>
      <c r="AV27" s="18" t="s">
        <v>16</v>
      </c>
      <c r="AW27" s="176" t="s">
        <v>16</v>
      </c>
      <c r="AX27" s="18" t="s">
        <v>16</v>
      </c>
      <c r="AY27" s="130" t="s">
        <v>16</v>
      </c>
      <c r="AZ27" s="49" t="s">
        <v>16</v>
      </c>
      <c r="BA27" s="140" t="s">
        <v>16</v>
      </c>
      <c r="BB27" s="132" t="s">
        <v>16</v>
      </c>
      <c r="BC27" s="18" t="s">
        <v>16</v>
      </c>
      <c r="BD27" s="130" t="s">
        <v>16</v>
      </c>
      <c r="BE27" s="49" t="s">
        <v>16</v>
      </c>
      <c r="BF27" s="140" t="s">
        <v>16</v>
      </c>
      <c r="BG27" s="132" t="s">
        <v>16</v>
      </c>
      <c r="BH27" s="200" t="s">
        <v>16</v>
      </c>
      <c r="BI27" s="187" t="s">
        <v>16</v>
      </c>
      <c r="BJ27" s="50" t="s">
        <v>16</v>
      </c>
      <c r="BK27" s="140" t="s">
        <v>16</v>
      </c>
      <c r="BL27" s="190" t="s">
        <v>16</v>
      </c>
      <c r="BM27" s="200" t="s">
        <v>16</v>
      </c>
      <c r="BN27" s="187" t="s">
        <v>16</v>
      </c>
      <c r="BO27" s="187" t="s">
        <v>16</v>
      </c>
      <c r="BP27" s="302" t="s">
        <v>16</v>
      </c>
      <c r="BQ27" s="141" t="s">
        <v>16</v>
      </c>
      <c r="BR27" s="200" t="s">
        <v>16</v>
      </c>
      <c r="BS27" s="187" t="s">
        <v>16</v>
      </c>
      <c r="BT27" s="187" t="s">
        <v>16</v>
      </c>
      <c r="BU27" s="302" t="s">
        <v>16</v>
      </c>
      <c r="BV27" s="141" t="s">
        <v>16</v>
      </c>
      <c r="BW27" s="200" t="s">
        <v>16</v>
      </c>
      <c r="BX27" s="187" t="s">
        <v>16</v>
      </c>
      <c r="BY27" s="187" t="s">
        <v>16</v>
      </c>
      <c r="BZ27" s="302" t="s">
        <v>16</v>
      </c>
      <c r="CA27" s="141" t="s">
        <v>16</v>
      </c>
      <c r="CB27" s="200" t="s">
        <v>16</v>
      </c>
      <c r="CC27" s="187" t="s">
        <v>16</v>
      </c>
      <c r="CD27" s="307" t="s">
        <v>16</v>
      </c>
      <c r="CE27" s="302" t="s">
        <v>16</v>
      </c>
      <c r="CF27" s="141" t="s">
        <v>16</v>
      </c>
    </row>
    <row r="28" spans="1:84" s="181" customFormat="1" ht="24" customHeight="1">
      <c r="A28" s="366"/>
      <c r="B28" s="33" t="s">
        <v>3</v>
      </c>
      <c r="C28" s="70" t="s">
        <v>59</v>
      </c>
      <c r="D28" s="81">
        <v>91</v>
      </c>
      <c r="E28" s="82">
        <f>269-D28</f>
        <v>178</v>
      </c>
      <c r="F28" s="82">
        <f>-383-E28-D28</f>
        <v>-652</v>
      </c>
      <c r="G28" s="83">
        <f>1654-F28-E28-D28</f>
        <v>2037</v>
      </c>
      <c r="H28" s="84">
        <v>1654</v>
      </c>
      <c r="I28" s="85">
        <v>1068</v>
      </c>
      <c r="J28" s="82">
        <v>1273</v>
      </c>
      <c r="K28" s="82">
        <v>882</v>
      </c>
      <c r="L28" s="86">
        <v>1641</v>
      </c>
      <c r="M28" s="84">
        <v>4864</v>
      </c>
      <c r="N28" s="238">
        <v>1251</v>
      </c>
      <c r="O28" s="239">
        <v>1585</v>
      </c>
      <c r="P28" s="239">
        <v>711</v>
      </c>
      <c r="Q28" s="238">
        <v>1695</v>
      </c>
      <c r="R28" s="10">
        <f>SUM(N28:Q28)</f>
        <v>5242</v>
      </c>
      <c r="S28" s="238">
        <v>1013</v>
      </c>
      <c r="T28" s="239">
        <v>1740</v>
      </c>
      <c r="U28" s="239">
        <v>831</v>
      </c>
      <c r="V28" s="240">
        <v>1693</v>
      </c>
      <c r="W28" s="8">
        <f>SUM(S28:V28)</f>
        <v>5277</v>
      </c>
      <c r="X28" s="5">
        <v>548</v>
      </c>
      <c r="Y28" s="7">
        <v>1156</v>
      </c>
      <c r="Z28" s="25" t="s">
        <v>10</v>
      </c>
      <c r="AA28" s="49" t="s">
        <v>10</v>
      </c>
      <c r="AB28" s="10">
        <v>1704</v>
      </c>
      <c r="AC28" s="18" t="s">
        <v>10</v>
      </c>
      <c r="AD28" s="49" t="s">
        <v>16</v>
      </c>
      <c r="AE28" s="49" t="s">
        <v>10</v>
      </c>
      <c r="AF28" s="24" t="s">
        <v>9</v>
      </c>
      <c r="AG28" s="152" t="s">
        <v>16</v>
      </c>
      <c r="AH28" s="123" t="s">
        <v>16</v>
      </c>
      <c r="AI28" s="130" t="s">
        <v>16</v>
      </c>
      <c r="AJ28" s="49" t="s">
        <v>16</v>
      </c>
      <c r="AK28" s="133" t="s">
        <v>16</v>
      </c>
      <c r="AL28" s="158" t="s">
        <v>16</v>
      </c>
      <c r="AM28" s="18" t="s">
        <v>16</v>
      </c>
      <c r="AN28" s="130" t="s">
        <v>16</v>
      </c>
      <c r="AO28" s="49" t="s">
        <v>16</v>
      </c>
      <c r="AP28" s="133" t="s">
        <v>16</v>
      </c>
      <c r="AQ28" s="132" t="s">
        <v>16</v>
      </c>
      <c r="AR28" s="18" t="s">
        <v>16</v>
      </c>
      <c r="AS28" s="130" t="s">
        <v>16</v>
      </c>
      <c r="AT28" s="49" t="s">
        <v>16</v>
      </c>
      <c r="AU28" s="133" t="s">
        <v>16</v>
      </c>
      <c r="AV28" s="18" t="s">
        <v>16</v>
      </c>
      <c r="AW28" s="176" t="s">
        <v>16</v>
      </c>
      <c r="AX28" s="18" t="s">
        <v>16</v>
      </c>
      <c r="AY28" s="130" t="s">
        <v>16</v>
      </c>
      <c r="AZ28" s="49" t="s">
        <v>16</v>
      </c>
      <c r="BA28" s="133" t="s">
        <v>16</v>
      </c>
      <c r="BB28" s="132" t="s">
        <v>16</v>
      </c>
      <c r="BC28" s="18" t="s">
        <v>16</v>
      </c>
      <c r="BD28" s="130" t="s">
        <v>16</v>
      </c>
      <c r="BE28" s="49" t="s">
        <v>16</v>
      </c>
      <c r="BF28" s="133" t="s">
        <v>16</v>
      </c>
      <c r="BG28" s="132" t="s">
        <v>16</v>
      </c>
      <c r="BH28" s="200" t="s">
        <v>16</v>
      </c>
      <c r="BI28" s="130" t="s">
        <v>16</v>
      </c>
      <c r="BJ28" s="49" t="s">
        <v>16</v>
      </c>
      <c r="BK28" s="272" t="s">
        <v>74</v>
      </c>
      <c r="BL28" s="142" t="s">
        <v>16</v>
      </c>
      <c r="BM28" s="200" t="s">
        <v>16</v>
      </c>
      <c r="BN28" s="130" t="s">
        <v>16</v>
      </c>
      <c r="BO28" s="130" t="s">
        <v>16</v>
      </c>
      <c r="BP28" s="301" t="s">
        <v>16</v>
      </c>
      <c r="BQ28" s="132" t="s">
        <v>16</v>
      </c>
      <c r="BR28" s="200" t="s">
        <v>16</v>
      </c>
      <c r="BS28" s="130" t="s">
        <v>16</v>
      </c>
      <c r="BT28" s="130" t="s">
        <v>16</v>
      </c>
      <c r="BU28" s="301" t="s">
        <v>16</v>
      </c>
      <c r="BV28" s="132" t="s">
        <v>16</v>
      </c>
      <c r="BW28" s="200" t="s">
        <v>16</v>
      </c>
      <c r="BX28" s="130" t="s">
        <v>16</v>
      </c>
      <c r="BY28" s="130" t="s">
        <v>16</v>
      </c>
      <c r="BZ28" s="301" t="s">
        <v>16</v>
      </c>
      <c r="CA28" s="132" t="s">
        <v>16</v>
      </c>
      <c r="CB28" s="200" t="s">
        <v>16</v>
      </c>
      <c r="CC28" s="130" t="s">
        <v>16</v>
      </c>
      <c r="CD28" s="306" t="s">
        <v>16</v>
      </c>
      <c r="CE28" s="301" t="s">
        <v>16</v>
      </c>
      <c r="CF28" s="132" t="s">
        <v>16</v>
      </c>
    </row>
    <row r="29" spans="1:84" s="181" customFormat="1" ht="24" customHeight="1" thickBot="1">
      <c r="A29" s="371"/>
      <c r="B29" s="37" t="s">
        <v>12</v>
      </c>
      <c r="C29" s="246" t="s">
        <v>61</v>
      </c>
      <c r="D29" s="247">
        <v>2E-3</v>
      </c>
      <c r="E29" s="224">
        <v>5.0000000000000001E-3</v>
      </c>
      <c r="F29" s="248" t="s">
        <v>9</v>
      </c>
      <c r="G29" s="249">
        <v>4.8000000000000001E-2</v>
      </c>
      <c r="H29" s="250">
        <v>1.0999999999999999E-2</v>
      </c>
      <c r="I29" s="251">
        <v>2.7E-2</v>
      </c>
      <c r="J29" s="252">
        <v>2.5999999999999999E-2</v>
      </c>
      <c r="K29" s="252">
        <v>1.9E-2</v>
      </c>
      <c r="L29" s="253">
        <v>0.03</v>
      </c>
      <c r="M29" s="250">
        <v>2.5999999999999999E-2</v>
      </c>
      <c r="N29" s="254">
        <v>2.4E-2</v>
      </c>
      <c r="O29" s="255">
        <v>3.1E-2</v>
      </c>
      <c r="P29" s="255">
        <v>1.4E-2</v>
      </c>
      <c r="Q29" s="254">
        <v>0.03</v>
      </c>
      <c r="R29" s="256">
        <v>2.5000000000000001E-2</v>
      </c>
      <c r="S29" s="254">
        <v>1.9E-2</v>
      </c>
      <c r="T29" s="255">
        <v>3.1E-2</v>
      </c>
      <c r="U29" s="255">
        <v>1.4999999999999999E-2</v>
      </c>
      <c r="V29" s="257">
        <v>2.5999999999999999E-2</v>
      </c>
      <c r="W29" s="254">
        <v>2.3E-2</v>
      </c>
      <c r="X29" s="258">
        <v>0.01</v>
      </c>
      <c r="Y29" s="255">
        <v>1.9E-2</v>
      </c>
      <c r="Z29" s="248" t="s">
        <v>9</v>
      </c>
      <c r="AA29" s="227" t="s">
        <v>9</v>
      </c>
      <c r="AB29" s="256">
        <v>1.4999999999999999E-2</v>
      </c>
      <c r="AC29" s="259" t="s">
        <v>9</v>
      </c>
      <c r="AD29" s="226" t="s">
        <v>16</v>
      </c>
      <c r="AE29" s="227" t="s">
        <v>9</v>
      </c>
      <c r="AF29" s="225" t="s">
        <v>9</v>
      </c>
      <c r="AG29" s="260" t="s">
        <v>16</v>
      </c>
      <c r="AH29" s="261" t="s">
        <v>16</v>
      </c>
      <c r="AI29" s="229" t="s">
        <v>16</v>
      </c>
      <c r="AJ29" s="226" t="s">
        <v>16</v>
      </c>
      <c r="AK29" s="230" t="s">
        <v>16</v>
      </c>
      <c r="AL29" s="231" t="s">
        <v>16</v>
      </c>
      <c r="AM29" s="232" t="s">
        <v>16</v>
      </c>
      <c r="AN29" s="229" t="s">
        <v>16</v>
      </c>
      <c r="AO29" s="226" t="s">
        <v>16</v>
      </c>
      <c r="AP29" s="230" t="s">
        <v>16</v>
      </c>
      <c r="AQ29" s="233" t="s">
        <v>16</v>
      </c>
      <c r="AR29" s="232" t="s">
        <v>16</v>
      </c>
      <c r="AS29" s="229" t="s">
        <v>16</v>
      </c>
      <c r="AT29" s="226" t="s">
        <v>16</v>
      </c>
      <c r="AU29" s="230" t="s">
        <v>16</v>
      </c>
      <c r="AV29" s="232" t="s">
        <v>16</v>
      </c>
      <c r="AW29" s="234" t="s">
        <v>16</v>
      </c>
      <c r="AX29" s="232" t="s">
        <v>16</v>
      </c>
      <c r="AY29" s="229" t="s">
        <v>16</v>
      </c>
      <c r="AZ29" s="226" t="s">
        <v>16</v>
      </c>
      <c r="BA29" s="230" t="s">
        <v>16</v>
      </c>
      <c r="BB29" s="233" t="s">
        <v>16</v>
      </c>
      <c r="BC29" s="232" t="s">
        <v>16</v>
      </c>
      <c r="BD29" s="229" t="s">
        <v>16</v>
      </c>
      <c r="BE29" s="226" t="s">
        <v>16</v>
      </c>
      <c r="BF29" s="230" t="s">
        <v>16</v>
      </c>
      <c r="BG29" s="233" t="s">
        <v>16</v>
      </c>
      <c r="BH29" s="235" t="s">
        <v>16</v>
      </c>
      <c r="BI29" s="226" t="s">
        <v>16</v>
      </c>
      <c r="BJ29" s="226" t="s">
        <v>16</v>
      </c>
      <c r="BK29" s="230" t="s">
        <v>16</v>
      </c>
      <c r="BL29" s="236" t="s">
        <v>16</v>
      </c>
      <c r="BM29" s="235" t="s">
        <v>16</v>
      </c>
      <c r="BN29" s="226" t="s">
        <v>16</v>
      </c>
      <c r="BO29" s="226" t="s">
        <v>16</v>
      </c>
      <c r="BP29" s="230" t="s">
        <v>16</v>
      </c>
      <c r="BQ29" s="300" t="s">
        <v>77</v>
      </c>
      <c r="BR29" s="235" t="s">
        <v>16</v>
      </c>
      <c r="BS29" s="226" t="s">
        <v>16</v>
      </c>
      <c r="BT29" s="226" t="s">
        <v>16</v>
      </c>
      <c r="BU29" s="230" t="s">
        <v>16</v>
      </c>
      <c r="BV29" s="300" t="s">
        <v>9</v>
      </c>
      <c r="BW29" s="235" t="s">
        <v>16</v>
      </c>
      <c r="BX29" s="226" t="s">
        <v>16</v>
      </c>
      <c r="BY29" s="226" t="s">
        <v>16</v>
      </c>
      <c r="BZ29" s="230" t="s">
        <v>16</v>
      </c>
      <c r="CA29" s="300" t="s">
        <v>9</v>
      </c>
      <c r="CB29" s="235" t="s">
        <v>16</v>
      </c>
      <c r="CC29" s="226" t="s">
        <v>16</v>
      </c>
      <c r="CD29" s="311" t="s">
        <v>16</v>
      </c>
      <c r="CE29" s="230" t="s">
        <v>16</v>
      </c>
      <c r="CF29" s="300" t="s">
        <v>9</v>
      </c>
    </row>
    <row r="30" spans="1:84" ht="24" customHeight="1">
      <c r="A30" s="365" t="s">
        <v>70</v>
      </c>
      <c r="B30" s="33" t="s">
        <v>2</v>
      </c>
      <c r="C30" s="70" t="s">
        <v>57</v>
      </c>
      <c r="D30" s="81">
        <v>254331</v>
      </c>
      <c r="E30" s="82">
        <v>281459</v>
      </c>
      <c r="F30" s="82">
        <f>754185-E30-D30</f>
        <v>218395</v>
      </c>
      <c r="G30" s="83" t="e">
        <f>G1+G10+G137+G21+#REF!+G13</f>
        <v>#VALUE!</v>
      </c>
      <c r="H30" s="84" t="e">
        <f>H1+H10+H13+H21+#REF!</f>
        <v>#VALUE!</v>
      </c>
      <c r="I30" s="85">
        <v>205169</v>
      </c>
      <c r="J30" s="82">
        <v>230252</v>
      </c>
      <c r="K30" s="82">
        <v>216516</v>
      </c>
      <c r="L30" s="86">
        <v>231149</v>
      </c>
      <c r="M30" s="84">
        <v>883086</v>
      </c>
      <c r="N30" s="66">
        <v>206006</v>
      </c>
      <c r="O30" s="54">
        <v>211334</v>
      </c>
      <c r="P30" s="54">
        <v>206686</v>
      </c>
      <c r="Q30" s="66">
        <v>223079</v>
      </c>
      <c r="R30" s="10">
        <f>SUM(N30:Q30)</f>
        <v>847105</v>
      </c>
      <c r="S30" s="66">
        <v>198572</v>
      </c>
      <c r="T30" s="54">
        <v>215946</v>
      </c>
      <c r="U30" s="54">
        <v>210134</v>
      </c>
      <c r="V30" s="55">
        <v>223896</v>
      </c>
      <c r="W30" s="8">
        <f>SUM(S30:V30)</f>
        <v>848548</v>
      </c>
      <c r="X30" s="5">
        <v>189542</v>
      </c>
      <c r="Y30" s="7">
        <v>216222</v>
      </c>
      <c r="Z30" s="7">
        <v>155464</v>
      </c>
      <c r="AA30" s="6">
        <v>182623</v>
      </c>
      <c r="AB30" s="10">
        <v>743851</v>
      </c>
      <c r="AC30" s="8">
        <v>159229</v>
      </c>
      <c r="AD30" s="6">
        <v>174601</v>
      </c>
      <c r="AE30" s="6">
        <v>179844</v>
      </c>
      <c r="AF30" s="6">
        <v>199612</v>
      </c>
      <c r="AG30" s="14">
        <v>713286</v>
      </c>
      <c r="AH30" s="5">
        <v>167013</v>
      </c>
      <c r="AI30" s="126">
        <v>188000</v>
      </c>
      <c r="AJ30" s="50">
        <v>195002</v>
      </c>
      <c r="AK30" s="140">
        <v>214656</v>
      </c>
      <c r="AL30" s="160">
        <v>764671</v>
      </c>
      <c r="AM30" s="8">
        <v>187572</v>
      </c>
      <c r="AN30" s="126">
        <v>208202</v>
      </c>
      <c r="AO30" s="50">
        <v>196767</v>
      </c>
      <c r="AP30" s="140">
        <v>212037</v>
      </c>
      <c r="AQ30" s="141">
        <v>804578</v>
      </c>
      <c r="AR30" s="8">
        <v>168438</v>
      </c>
      <c r="AS30" s="126">
        <v>181535</v>
      </c>
      <c r="AT30" s="50">
        <v>183533</v>
      </c>
      <c r="AU30" s="140">
        <v>214544</v>
      </c>
      <c r="AV30" s="31">
        <v>748050</v>
      </c>
      <c r="AW30" s="184" t="e">
        <f>#REF!+AW13+AW10+AW1</f>
        <v>#REF!</v>
      </c>
      <c r="AX30" s="8" t="e">
        <f>#REF!+AX13+AX10+AX1</f>
        <v>#REF!</v>
      </c>
      <c r="AY30" s="126" t="e">
        <f>#REF!+AY13+AY10+AY1</f>
        <v>#REF!</v>
      </c>
      <c r="AZ30" s="50" t="e">
        <f>#REF!+AZ13+AZ10+AZ1</f>
        <v>#REF!</v>
      </c>
      <c r="BA30" s="140" t="e">
        <f>#REF!+BA13+BA10+BA1</f>
        <v>#REF!</v>
      </c>
      <c r="BB30" s="141" t="e">
        <f>#REF!+BB13+BB10+BB1</f>
        <v>#REF!</v>
      </c>
      <c r="BC30" s="8">
        <v>180554.238618</v>
      </c>
      <c r="BD30" s="126">
        <v>201295</v>
      </c>
      <c r="BE30" s="50">
        <v>199197</v>
      </c>
      <c r="BF30" s="140">
        <v>212816</v>
      </c>
      <c r="BG30" s="141">
        <v>793862</v>
      </c>
      <c r="BH30" s="197">
        <v>171843</v>
      </c>
      <c r="BI30" s="187">
        <v>196552</v>
      </c>
      <c r="BJ30" s="50">
        <v>192940</v>
      </c>
      <c r="BK30" s="140">
        <v>193896</v>
      </c>
      <c r="BL30" s="190">
        <v>755231</v>
      </c>
      <c r="BM30" s="197">
        <v>136650</v>
      </c>
      <c r="BN30" s="187">
        <v>179850</v>
      </c>
      <c r="BO30" s="50">
        <v>197084</v>
      </c>
      <c r="BP30" s="140">
        <v>216960</v>
      </c>
      <c r="BQ30" s="190">
        <v>730544</v>
      </c>
      <c r="BR30" s="197">
        <v>136650</v>
      </c>
      <c r="BS30" s="187">
        <v>179850</v>
      </c>
      <c r="BT30" s="50">
        <v>197084</v>
      </c>
      <c r="BU30" s="140">
        <v>216960</v>
      </c>
      <c r="BV30" s="190">
        <v>730544</v>
      </c>
      <c r="BW30" s="269">
        <v>166772</v>
      </c>
      <c r="BX30" s="318">
        <v>193297</v>
      </c>
      <c r="BY30" s="318">
        <v>187115</v>
      </c>
      <c r="BZ30" s="205">
        <v>202939</v>
      </c>
      <c r="CA30" s="206">
        <v>750123</v>
      </c>
      <c r="CB30" s="269">
        <v>192265</v>
      </c>
      <c r="CC30" s="187">
        <v>224795</v>
      </c>
      <c r="CD30" s="50">
        <v>224485</v>
      </c>
      <c r="CE30" s="140">
        <v>240378</v>
      </c>
      <c r="CF30" s="190">
        <v>881923</v>
      </c>
    </row>
    <row r="31" spans="1:84" ht="24" customHeight="1">
      <c r="A31" s="366"/>
      <c r="B31" s="33" t="s">
        <v>3</v>
      </c>
      <c r="C31" s="70" t="s">
        <v>59</v>
      </c>
      <c r="D31" s="81">
        <v>19463</v>
      </c>
      <c r="E31" s="82">
        <f>36404-D31</f>
        <v>16941</v>
      </c>
      <c r="F31" s="82">
        <f>36958-E31-D31</f>
        <v>554</v>
      </c>
      <c r="G31" s="83" t="e">
        <f>G2+G11+G14+G22+#REF!+#REF!</f>
        <v>#VALUE!</v>
      </c>
      <c r="H31" s="84">
        <v>42722</v>
      </c>
      <c r="I31" s="85">
        <v>11626</v>
      </c>
      <c r="J31" s="82">
        <f>28695-I31</f>
        <v>17069</v>
      </c>
      <c r="K31" s="82">
        <f>45834-J31-I31</f>
        <v>17139</v>
      </c>
      <c r="L31" s="86">
        <f>61160-K31-J31-I31</f>
        <v>15326</v>
      </c>
      <c r="M31" s="84">
        <v>61160</v>
      </c>
      <c r="N31" s="66">
        <v>11944</v>
      </c>
      <c r="O31" s="54">
        <v>10436</v>
      </c>
      <c r="P31" s="54">
        <v>9659</v>
      </c>
      <c r="Q31" s="66">
        <v>6340</v>
      </c>
      <c r="R31" s="10">
        <f>SUM(N31:Q31)</f>
        <v>38379</v>
      </c>
      <c r="S31" s="66">
        <v>5243</v>
      </c>
      <c r="T31" s="54">
        <v>12292</v>
      </c>
      <c r="U31" s="54">
        <v>8424</v>
      </c>
      <c r="V31" s="55">
        <v>9559</v>
      </c>
      <c r="W31" s="8">
        <f>SUM(S31:V31)</f>
        <v>35518</v>
      </c>
      <c r="X31" s="5">
        <v>2118</v>
      </c>
      <c r="Y31" s="7">
        <v>15922</v>
      </c>
      <c r="Z31" s="7">
        <v>6570</v>
      </c>
      <c r="AA31" s="6">
        <v>10467</v>
      </c>
      <c r="AB31" s="10">
        <v>35077</v>
      </c>
      <c r="AC31" s="8">
        <v>8166</v>
      </c>
      <c r="AD31" s="6">
        <v>20337</v>
      </c>
      <c r="AE31" s="6">
        <v>21393</v>
      </c>
      <c r="AF31" s="6">
        <v>23549</v>
      </c>
      <c r="AG31" s="14">
        <v>73445</v>
      </c>
      <c r="AH31" s="5">
        <v>15053</v>
      </c>
      <c r="AI31" s="126">
        <v>23373</v>
      </c>
      <c r="AJ31" s="49">
        <v>23642</v>
      </c>
      <c r="AK31" s="133">
        <v>28894</v>
      </c>
      <c r="AL31" s="158">
        <v>90962</v>
      </c>
      <c r="AM31" s="8">
        <v>17165</v>
      </c>
      <c r="AN31" s="126">
        <v>32915</v>
      </c>
      <c r="AO31" s="49">
        <v>23593</v>
      </c>
      <c r="AP31" s="133">
        <v>30791</v>
      </c>
      <c r="AQ31" s="132">
        <v>104464</v>
      </c>
      <c r="AR31" s="8">
        <v>10808</v>
      </c>
      <c r="AS31" s="126">
        <v>23551</v>
      </c>
      <c r="AT31" s="49">
        <v>20381</v>
      </c>
      <c r="AU31" s="133">
        <v>21747</v>
      </c>
      <c r="AV31" s="18">
        <v>76487</v>
      </c>
      <c r="AW31" s="176" t="e">
        <f>#REF!+AW14+AW11+AW2+#REF!</f>
        <v>#REF!</v>
      </c>
      <c r="AX31" s="8" t="e">
        <f>#REF!+#REF!+AX14+AX11+AX2</f>
        <v>#REF!</v>
      </c>
      <c r="AY31" s="126" t="e">
        <f>#REF!+#REF!+AY14+AY11+AY2</f>
        <v>#REF!</v>
      </c>
      <c r="AZ31" s="49" t="e">
        <f>#REF!+#REF!+AZ14+AZ11+AZ2</f>
        <v>#REF!</v>
      </c>
      <c r="BA31" s="133" t="e">
        <f>#REF!+#REF!+BA14+BA11+BA2</f>
        <v>#REF!</v>
      </c>
      <c r="BB31" s="132" t="e">
        <f>#REF!+#REF!+BB14+BB11+BB2</f>
        <v>#REF!</v>
      </c>
      <c r="BC31" s="8">
        <v>-11639</v>
      </c>
      <c r="BD31" s="126">
        <v>14624</v>
      </c>
      <c r="BE31" s="49">
        <v>17599</v>
      </c>
      <c r="BF31" s="133">
        <v>7697</v>
      </c>
      <c r="BG31" s="132">
        <v>28281</v>
      </c>
      <c r="BH31" s="197">
        <v>16558</v>
      </c>
      <c r="BI31" s="130">
        <v>39260</v>
      </c>
      <c r="BJ31" s="49">
        <v>28862</v>
      </c>
      <c r="BK31" s="133">
        <v>7520</v>
      </c>
      <c r="BL31" s="142">
        <v>92200</v>
      </c>
      <c r="BM31" s="197">
        <v>3709</v>
      </c>
      <c r="BN31" s="130">
        <v>26583</v>
      </c>
      <c r="BO31" s="49">
        <v>34442</v>
      </c>
      <c r="BP31" s="133">
        <v>17251</v>
      </c>
      <c r="BQ31" s="142">
        <v>81985</v>
      </c>
      <c r="BR31" s="197">
        <v>3709</v>
      </c>
      <c r="BS31" s="130">
        <v>26583</v>
      </c>
      <c r="BT31" s="49">
        <v>34442</v>
      </c>
      <c r="BU31" s="133">
        <v>17251</v>
      </c>
      <c r="BV31" s="142">
        <v>81985</v>
      </c>
      <c r="BW31" s="200">
        <v>25923</v>
      </c>
      <c r="BX31" s="25">
        <v>44739</v>
      </c>
      <c r="BY31" s="25">
        <v>31569</v>
      </c>
      <c r="BZ31" s="133">
        <v>43957</v>
      </c>
      <c r="CA31" s="142">
        <v>146188</v>
      </c>
      <c r="CB31" s="200">
        <v>44521</v>
      </c>
      <c r="CC31" s="130">
        <v>49082</v>
      </c>
      <c r="CD31" s="49">
        <v>48969</v>
      </c>
      <c r="CE31" s="133">
        <v>44037</v>
      </c>
      <c r="CF31" s="142">
        <v>186609</v>
      </c>
    </row>
    <row r="32" spans="1:84" ht="24" customHeight="1" thickBot="1">
      <c r="A32" s="371"/>
      <c r="B32" s="34" t="s">
        <v>12</v>
      </c>
      <c r="C32" s="70" t="s">
        <v>61</v>
      </c>
      <c r="D32" s="101">
        <v>7.6999999999999999E-2</v>
      </c>
      <c r="E32" s="100">
        <v>0.06</v>
      </c>
      <c r="F32" s="100">
        <v>3.0000000000000001E-3</v>
      </c>
      <c r="G32" s="102">
        <v>2.5000000000000001E-2</v>
      </c>
      <c r="H32" s="73">
        <v>4.3999999999999997E-2</v>
      </c>
      <c r="I32" s="99">
        <v>5.7000000000000002E-2</v>
      </c>
      <c r="J32" s="100">
        <v>7.3999999999999996E-2</v>
      </c>
      <c r="K32" s="100">
        <v>7.9000000000000001E-2</v>
      </c>
      <c r="L32" s="103">
        <v>6.6000000000000003E-2</v>
      </c>
      <c r="M32" s="73">
        <v>6.9000000000000006E-2</v>
      </c>
      <c r="N32" s="19">
        <v>5.8000000000000003E-2</v>
      </c>
      <c r="O32" s="41">
        <v>4.9000000000000002E-2</v>
      </c>
      <c r="P32" s="41">
        <v>4.7E-2</v>
      </c>
      <c r="Q32" s="19">
        <v>2.8000000000000001E-2</v>
      </c>
      <c r="R32" s="16">
        <v>4.4999999999999998E-2</v>
      </c>
      <c r="S32" s="19">
        <v>2.5999999999999999E-2</v>
      </c>
      <c r="T32" s="41">
        <v>5.7000000000000002E-2</v>
      </c>
      <c r="U32" s="41">
        <v>0.04</v>
      </c>
      <c r="V32" s="157">
        <v>4.2999999999999997E-2</v>
      </c>
      <c r="W32" s="16">
        <v>4.2000000000000003E-2</v>
      </c>
      <c r="X32" s="19">
        <v>1.0999999999999999E-2</v>
      </c>
      <c r="Y32" s="41">
        <v>7.3999999999999996E-2</v>
      </c>
      <c r="Z32" s="41">
        <v>4.2000000000000003E-2</v>
      </c>
      <c r="AA32" s="46">
        <v>5.7000000000000002E-2</v>
      </c>
      <c r="AB32" s="16">
        <v>4.7E-2</v>
      </c>
      <c r="AC32" s="19">
        <v>5.0999999999999997E-2</v>
      </c>
      <c r="AD32" s="46">
        <v>0.11600000000000001</v>
      </c>
      <c r="AE32" s="46">
        <v>0.11899999999999999</v>
      </c>
      <c r="AF32" s="46">
        <v>0.11799999999999999</v>
      </c>
      <c r="AG32" s="16">
        <f>AG31/AG30</f>
        <v>0.10296711277103433</v>
      </c>
      <c r="AH32" s="11">
        <v>0.09</v>
      </c>
      <c r="AI32" s="127">
        <v>0.124</v>
      </c>
      <c r="AJ32" s="46">
        <v>0.121</v>
      </c>
      <c r="AK32" s="138">
        <v>0.13500000000000001</v>
      </c>
      <c r="AL32" s="157">
        <f>AL31/AL30</f>
        <v>0.11895573390386192</v>
      </c>
      <c r="AM32" s="19">
        <v>9.151152624059028E-2</v>
      </c>
      <c r="AN32" s="127">
        <v>0.15809166098308375</v>
      </c>
      <c r="AO32" s="46">
        <v>0.11990323580681719</v>
      </c>
      <c r="AP32" s="138">
        <v>0.14521522187165448</v>
      </c>
      <c r="AQ32" s="139">
        <v>0.12983700772330339</v>
      </c>
      <c r="AR32" s="19">
        <v>6.4000000000000001E-2</v>
      </c>
      <c r="AS32" s="127">
        <v>0.13</v>
      </c>
      <c r="AT32" s="46">
        <v>0.111</v>
      </c>
      <c r="AU32" s="138">
        <v>0.10100000000000001</v>
      </c>
      <c r="AV32" s="19">
        <v>0.10199999999999999</v>
      </c>
      <c r="AW32" s="174" t="e">
        <f t="shared" ref="AW32:BB32" si="4">AW31/AW30</f>
        <v>#REF!</v>
      </c>
      <c r="AX32" s="19" t="e">
        <f t="shared" si="4"/>
        <v>#REF!</v>
      </c>
      <c r="AY32" s="127" t="e">
        <f t="shared" si="4"/>
        <v>#REF!</v>
      </c>
      <c r="AZ32" s="46" t="e">
        <f t="shared" si="4"/>
        <v>#REF!</v>
      </c>
      <c r="BA32" s="138" t="e">
        <f t="shared" si="4"/>
        <v>#REF!</v>
      </c>
      <c r="BB32" s="139" t="e">
        <f t="shared" si="4"/>
        <v>#REF!</v>
      </c>
      <c r="BC32" s="207" t="s">
        <v>16</v>
      </c>
      <c r="BD32" s="127">
        <f t="shared" ref="BD32:BI32" si="5">BD31/BD30</f>
        <v>7.2649593879629396E-2</v>
      </c>
      <c r="BE32" s="46">
        <f t="shared" si="5"/>
        <v>8.8349724142431862E-2</v>
      </c>
      <c r="BF32" s="138">
        <f t="shared" si="5"/>
        <v>3.6167393429065484E-2</v>
      </c>
      <c r="BG32" s="139">
        <f t="shared" si="5"/>
        <v>3.5624579586880339E-2</v>
      </c>
      <c r="BH32" s="207">
        <f t="shared" si="5"/>
        <v>9.6355394167932359E-2</v>
      </c>
      <c r="BI32" s="46">
        <f t="shared" si="5"/>
        <v>0.19974357930725711</v>
      </c>
      <c r="BJ32" s="273">
        <v>0.15</v>
      </c>
      <c r="BK32" s="273">
        <v>3.9E-2</v>
      </c>
      <c r="BL32" s="208">
        <f>BL31/BL30</f>
        <v>0.12208185310189862</v>
      </c>
      <c r="BM32" s="207">
        <f>BM31/BM30</f>
        <v>2.7142334431028176E-2</v>
      </c>
      <c r="BN32" s="46">
        <f>BN31/BN30</f>
        <v>0.14780650542118431</v>
      </c>
      <c r="BO32" s="46">
        <v>0.17499999999999999</v>
      </c>
      <c r="BP32" s="46">
        <v>0.08</v>
      </c>
      <c r="BQ32" s="208">
        <v>0.112</v>
      </c>
      <c r="BR32" s="207">
        <f>BR31/BR30</f>
        <v>2.7142334431028176E-2</v>
      </c>
      <c r="BS32" s="46">
        <f>BS31/BS30</f>
        <v>0.14780650542118431</v>
      </c>
      <c r="BT32" s="46">
        <v>0.17499999999999999</v>
      </c>
      <c r="BU32" s="46">
        <v>0.08</v>
      </c>
      <c r="BV32" s="208">
        <v>0.112</v>
      </c>
      <c r="BW32" s="319">
        <v>0.155</v>
      </c>
      <c r="BX32" s="320">
        <v>0.23100000000000001</v>
      </c>
      <c r="BY32" s="320">
        <v>0.16900000000000001</v>
      </c>
      <c r="BZ32" s="320">
        <v>0.217</v>
      </c>
      <c r="CA32" s="321">
        <v>0.19500000000000001</v>
      </c>
      <c r="CB32" s="322">
        <v>0.23200000000000001</v>
      </c>
      <c r="CC32" s="46">
        <v>0.218</v>
      </c>
      <c r="CD32" s="46">
        <v>0.218</v>
      </c>
      <c r="CE32" s="46">
        <v>0.183</v>
      </c>
      <c r="CF32" s="208">
        <v>0.21199999999999999</v>
      </c>
    </row>
    <row r="33" spans="1:84" ht="24" customHeight="1">
      <c r="A33" s="368" t="s">
        <v>71</v>
      </c>
      <c r="B33" s="32" t="s">
        <v>2</v>
      </c>
      <c r="C33" s="209" t="s">
        <v>57</v>
      </c>
      <c r="D33" s="274" t="s">
        <v>16</v>
      </c>
      <c r="E33" s="275" t="s">
        <v>16</v>
      </c>
      <c r="F33" s="275" t="s">
        <v>16</v>
      </c>
      <c r="G33" s="276" t="s">
        <v>16</v>
      </c>
      <c r="H33" s="277" t="s">
        <v>16</v>
      </c>
      <c r="I33" s="278" t="s">
        <v>16</v>
      </c>
      <c r="J33" s="275" t="s">
        <v>16</v>
      </c>
      <c r="K33" s="275" t="s">
        <v>16</v>
      </c>
      <c r="L33" s="279" t="s">
        <v>16</v>
      </c>
      <c r="M33" s="277" t="s">
        <v>16</v>
      </c>
      <c r="N33" s="278" t="s">
        <v>16</v>
      </c>
      <c r="O33" s="275" t="s">
        <v>16</v>
      </c>
      <c r="P33" s="275" t="s">
        <v>16</v>
      </c>
      <c r="Q33" s="279" t="s">
        <v>16</v>
      </c>
      <c r="R33" s="277" t="s">
        <v>16</v>
      </c>
      <c r="S33" s="278" t="s">
        <v>16</v>
      </c>
      <c r="T33" s="275" t="s">
        <v>16</v>
      </c>
      <c r="U33" s="275" t="s">
        <v>16</v>
      </c>
      <c r="V33" s="279" t="s">
        <v>16</v>
      </c>
      <c r="W33" s="277" t="s">
        <v>16</v>
      </c>
      <c r="X33" s="286" t="s">
        <v>16</v>
      </c>
      <c r="Y33" s="287" t="s">
        <v>16</v>
      </c>
      <c r="Z33" s="287" t="s">
        <v>16</v>
      </c>
      <c r="AA33" s="204" t="s">
        <v>16</v>
      </c>
      <c r="AB33" s="288" t="s">
        <v>16</v>
      </c>
      <c r="AC33" s="212" t="s">
        <v>16</v>
      </c>
      <c r="AD33" s="204" t="s">
        <v>16</v>
      </c>
      <c r="AE33" s="204" t="s">
        <v>16</v>
      </c>
      <c r="AF33" s="204" t="s">
        <v>16</v>
      </c>
      <c r="AG33" s="288" t="s">
        <v>16</v>
      </c>
      <c r="AH33" s="286" t="s">
        <v>16</v>
      </c>
      <c r="AI33" s="203" t="s">
        <v>16</v>
      </c>
      <c r="AJ33" s="204" t="s">
        <v>16</v>
      </c>
      <c r="AK33" s="205" t="s">
        <v>16</v>
      </c>
      <c r="AL33" s="210" t="s">
        <v>16</v>
      </c>
      <c r="AM33" s="212" t="s">
        <v>16</v>
      </c>
      <c r="AN33" s="203" t="s">
        <v>16</v>
      </c>
      <c r="AO33" s="204" t="s">
        <v>16</v>
      </c>
      <c r="AP33" s="205" t="s">
        <v>16</v>
      </c>
      <c r="AQ33" s="211" t="s">
        <v>16</v>
      </c>
      <c r="AR33" s="212" t="s">
        <v>16</v>
      </c>
      <c r="AS33" s="203" t="s">
        <v>16</v>
      </c>
      <c r="AT33" s="204" t="s">
        <v>16</v>
      </c>
      <c r="AU33" s="205" t="s">
        <v>16</v>
      </c>
      <c r="AV33" s="212" t="s">
        <v>16</v>
      </c>
      <c r="AW33" s="289" t="s">
        <v>16</v>
      </c>
      <c r="AX33" s="212" t="s">
        <v>16</v>
      </c>
      <c r="AY33" s="203" t="s">
        <v>16</v>
      </c>
      <c r="AZ33" s="204" t="s">
        <v>16</v>
      </c>
      <c r="BA33" s="205" t="s">
        <v>16</v>
      </c>
      <c r="BB33" s="211" t="s">
        <v>16</v>
      </c>
      <c r="BC33" s="212" t="s">
        <v>16</v>
      </c>
      <c r="BD33" s="203" t="s">
        <v>16</v>
      </c>
      <c r="BE33" s="204" t="s">
        <v>16</v>
      </c>
      <c r="BF33" s="205" t="s">
        <v>16</v>
      </c>
      <c r="BG33" s="211" t="s">
        <v>16</v>
      </c>
      <c r="BH33" s="196">
        <v>10042</v>
      </c>
      <c r="BI33" s="203">
        <v>10752</v>
      </c>
      <c r="BJ33" s="204">
        <v>12942</v>
      </c>
      <c r="BK33" s="205">
        <v>8444</v>
      </c>
      <c r="BL33" s="206">
        <v>42180</v>
      </c>
      <c r="BM33" s="269">
        <v>5753</v>
      </c>
      <c r="BN33" s="203">
        <v>7992</v>
      </c>
      <c r="BO33" s="204">
        <v>7170</v>
      </c>
      <c r="BP33" s="205">
        <v>147</v>
      </c>
      <c r="BQ33" s="206">
        <v>21062</v>
      </c>
      <c r="BR33" s="269">
        <v>5753</v>
      </c>
      <c r="BS33" s="203">
        <v>7992</v>
      </c>
      <c r="BT33" s="204">
        <v>7170</v>
      </c>
      <c r="BU33" s="205">
        <v>147</v>
      </c>
      <c r="BV33" s="206">
        <v>21062</v>
      </c>
      <c r="BW33" s="269">
        <v>24745</v>
      </c>
      <c r="BX33" s="318">
        <v>28245</v>
      </c>
      <c r="BY33" s="318">
        <v>29583</v>
      </c>
      <c r="BZ33" s="205">
        <v>36171</v>
      </c>
      <c r="CA33" s="206">
        <v>118744</v>
      </c>
      <c r="CB33" s="269">
        <v>21795</v>
      </c>
      <c r="CC33" s="318">
        <v>30949</v>
      </c>
      <c r="CD33" s="324">
        <v>38267</v>
      </c>
      <c r="CE33" s="205">
        <v>44410</v>
      </c>
      <c r="CF33" s="206">
        <v>135421</v>
      </c>
    </row>
    <row r="34" spans="1:84" ht="24" customHeight="1">
      <c r="A34" s="369"/>
      <c r="B34" s="33" t="s">
        <v>3</v>
      </c>
      <c r="C34" s="70" t="s">
        <v>59</v>
      </c>
      <c r="D34" s="280" t="s">
        <v>16</v>
      </c>
      <c r="E34" s="281" t="s">
        <v>16</v>
      </c>
      <c r="F34" s="281" t="s">
        <v>16</v>
      </c>
      <c r="G34" s="282" t="s">
        <v>16</v>
      </c>
      <c r="H34" s="283" t="s">
        <v>16</v>
      </c>
      <c r="I34" s="284" t="s">
        <v>16</v>
      </c>
      <c r="J34" s="281" t="s">
        <v>16</v>
      </c>
      <c r="K34" s="281" t="s">
        <v>16</v>
      </c>
      <c r="L34" s="285" t="s">
        <v>16</v>
      </c>
      <c r="M34" s="283" t="s">
        <v>16</v>
      </c>
      <c r="N34" s="284" t="s">
        <v>16</v>
      </c>
      <c r="O34" s="281" t="s">
        <v>16</v>
      </c>
      <c r="P34" s="281" t="s">
        <v>16</v>
      </c>
      <c r="Q34" s="285" t="s">
        <v>16</v>
      </c>
      <c r="R34" s="283" t="s">
        <v>16</v>
      </c>
      <c r="S34" s="284" t="s">
        <v>16</v>
      </c>
      <c r="T34" s="281" t="s">
        <v>16</v>
      </c>
      <c r="U34" s="281" t="s">
        <v>16</v>
      </c>
      <c r="V34" s="285" t="s">
        <v>16</v>
      </c>
      <c r="W34" s="283" t="s">
        <v>16</v>
      </c>
      <c r="X34" s="123" t="s">
        <v>16</v>
      </c>
      <c r="Y34" s="25" t="s">
        <v>16</v>
      </c>
      <c r="Z34" s="25" t="s">
        <v>16</v>
      </c>
      <c r="AA34" s="49" t="s">
        <v>16</v>
      </c>
      <c r="AB34" s="152" t="s">
        <v>16</v>
      </c>
      <c r="AC34" s="18" t="s">
        <v>16</v>
      </c>
      <c r="AD34" s="49" t="s">
        <v>16</v>
      </c>
      <c r="AE34" s="49" t="s">
        <v>16</v>
      </c>
      <c r="AF34" s="49" t="s">
        <v>16</v>
      </c>
      <c r="AG34" s="152" t="s">
        <v>16</v>
      </c>
      <c r="AH34" s="123" t="s">
        <v>16</v>
      </c>
      <c r="AI34" s="130" t="s">
        <v>16</v>
      </c>
      <c r="AJ34" s="49" t="s">
        <v>16</v>
      </c>
      <c r="AK34" s="133" t="s">
        <v>16</v>
      </c>
      <c r="AL34" s="152" t="s">
        <v>16</v>
      </c>
      <c r="AM34" s="18" t="s">
        <v>16</v>
      </c>
      <c r="AN34" s="130" t="s">
        <v>16</v>
      </c>
      <c r="AO34" s="49" t="s">
        <v>16</v>
      </c>
      <c r="AP34" s="133" t="s">
        <v>16</v>
      </c>
      <c r="AQ34" s="142" t="s">
        <v>16</v>
      </c>
      <c r="AR34" s="18" t="s">
        <v>16</v>
      </c>
      <c r="AS34" s="130" t="s">
        <v>16</v>
      </c>
      <c r="AT34" s="49" t="s">
        <v>16</v>
      </c>
      <c r="AU34" s="133" t="s">
        <v>16</v>
      </c>
      <c r="AV34" s="123" t="s">
        <v>16</v>
      </c>
      <c r="AW34" s="176" t="s">
        <v>16</v>
      </c>
      <c r="AX34" s="18" t="s">
        <v>16</v>
      </c>
      <c r="AY34" s="130" t="s">
        <v>16</v>
      </c>
      <c r="AZ34" s="49" t="s">
        <v>16</v>
      </c>
      <c r="BA34" s="133" t="s">
        <v>16</v>
      </c>
      <c r="BB34" s="142" t="s">
        <v>16</v>
      </c>
      <c r="BC34" s="18" t="s">
        <v>16</v>
      </c>
      <c r="BD34" s="130" t="s">
        <v>16</v>
      </c>
      <c r="BE34" s="49" t="s">
        <v>16</v>
      </c>
      <c r="BF34" s="133" t="s">
        <v>16</v>
      </c>
      <c r="BG34" s="142" t="s">
        <v>16</v>
      </c>
      <c r="BH34" s="197">
        <v>-1822</v>
      </c>
      <c r="BI34" s="130">
        <v>-3059</v>
      </c>
      <c r="BJ34" s="49">
        <v>-1314</v>
      </c>
      <c r="BK34" s="133">
        <v>-2536</v>
      </c>
      <c r="BL34" s="142">
        <v>-8731</v>
      </c>
      <c r="BM34" s="200">
        <v>-2519</v>
      </c>
      <c r="BN34" s="130">
        <v>-45975</v>
      </c>
      <c r="BO34" s="49">
        <v>-3499</v>
      </c>
      <c r="BP34" s="133">
        <v>-116</v>
      </c>
      <c r="BQ34" s="142">
        <v>-52109</v>
      </c>
      <c r="BR34" s="200">
        <v>-2519</v>
      </c>
      <c r="BS34" s="130">
        <v>-45975</v>
      </c>
      <c r="BT34" s="49">
        <v>-3499</v>
      </c>
      <c r="BU34" s="133">
        <v>-116</v>
      </c>
      <c r="BV34" s="142">
        <v>-52109</v>
      </c>
      <c r="BW34" s="200">
        <v>1689</v>
      </c>
      <c r="BX34" s="25">
        <v>3905</v>
      </c>
      <c r="BY34" s="25">
        <v>1085</v>
      </c>
      <c r="BZ34" s="133">
        <v>1031</v>
      </c>
      <c r="CA34" s="142">
        <v>7710</v>
      </c>
      <c r="CB34" s="200">
        <v>-3745</v>
      </c>
      <c r="CC34" s="25">
        <v>-1138</v>
      </c>
      <c r="CD34" s="312">
        <v>6364</v>
      </c>
      <c r="CE34" s="133">
        <v>5554</v>
      </c>
      <c r="CF34" s="142">
        <v>7035</v>
      </c>
    </row>
    <row r="35" spans="1:84" ht="24" customHeight="1" thickBot="1">
      <c r="A35" s="370"/>
      <c r="B35" s="37" t="s">
        <v>12</v>
      </c>
      <c r="C35" s="213" t="s">
        <v>61</v>
      </c>
      <c r="D35" s="214" t="s">
        <v>16</v>
      </c>
      <c r="E35" s="215" t="s">
        <v>16</v>
      </c>
      <c r="F35" s="215" t="s">
        <v>16</v>
      </c>
      <c r="G35" s="216" t="s">
        <v>16</v>
      </c>
      <c r="H35" s="217" t="s">
        <v>16</v>
      </c>
      <c r="I35" s="218" t="s">
        <v>16</v>
      </c>
      <c r="J35" s="215" t="s">
        <v>16</v>
      </c>
      <c r="K35" s="215" t="s">
        <v>16</v>
      </c>
      <c r="L35" s="219" t="s">
        <v>16</v>
      </c>
      <c r="M35" s="217" t="s">
        <v>16</v>
      </c>
      <c r="N35" s="218" t="s">
        <v>16</v>
      </c>
      <c r="O35" s="215" t="s">
        <v>16</v>
      </c>
      <c r="P35" s="215" t="s">
        <v>16</v>
      </c>
      <c r="Q35" s="219" t="s">
        <v>16</v>
      </c>
      <c r="R35" s="217" t="s">
        <v>16</v>
      </c>
      <c r="S35" s="218" t="s">
        <v>16</v>
      </c>
      <c r="T35" s="215" t="s">
        <v>16</v>
      </c>
      <c r="U35" s="215" t="s">
        <v>16</v>
      </c>
      <c r="V35" s="219" t="s">
        <v>16</v>
      </c>
      <c r="W35" s="217" t="s">
        <v>16</v>
      </c>
      <c r="X35" s="223" t="s">
        <v>16</v>
      </c>
      <c r="Y35" s="221" t="s">
        <v>16</v>
      </c>
      <c r="Z35" s="224" t="s">
        <v>16</v>
      </c>
      <c r="AA35" s="225" t="s">
        <v>16</v>
      </c>
      <c r="AB35" s="222" t="s">
        <v>16</v>
      </c>
      <c r="AC35" s="220" t="s">
        <v>16</v>
      </c>
      <c r="AD35" s="226" t="s">
        <v>16</v>
      </c>
      <c r="AE35" s="227" t="s">
        <v>16</v>
      </c>
      <c r="AF35" s="225" t="s">
        <v>16</v>
      </c>
      <c r="AG35" s="222" t="s">
        <v>16</v>
      </c>
      <c r="AH35" s="228" t="s">
        <v>16</v>
      </c>
      <c r="AI35" s="229" t="s">
        <v>16</v>
      </c>
      <c r="AJ35" s="226" t="s">
        <v>16</v>
      </c>
      <c r="AK35" s="230" t="s">
        <v>16</v>
      </c>
      <c r="AL35" s="231" t="s">
        <v>16</v>
      </c>
      <c r="AM35" s="232" t="s">
        <v>16</v>
      </c>
      <c r="AN35" s="229" t="s">
        <v>16</v>
      </c>
      <c r="AO35" s="226" t="s">
        <v>16</v>
      </c>
      <c r="AP35" s="230" t="s">
        <v>16</v>
      </c>
      <c r="AQ35" s="233" t="s">
        <v>16</v>
      </c>
      <c r="AR35" s="232" t="s">
        <v>16</v>
      </c>
      <c r="AS35" s="229" t="s">
        <v>16</v>
      </c>
      <c r="AT35" s="226" t="s">
        <v>16</v>
      </c>
      <c r="AU35" s="230" t="s">
        <v>16</v>
      </c>
      <c r="AV35" s="232" t="s">
        <v>16</v>
      </c>
      <c r="AW35" s="234" t="s">
        <v>16</v>
      </c>
      <c r="AX35" s="232" t="s">
        <v>16</v>
      </c>
      <c r="AY35" s="229" t="s">
        <v>16</v>
      </c>
      <c r="AZ35" s="226" t="s">
        <v>16</v>
      </c>
      <c r="BA35" s="230" t="s">
        <v>16</v>
      </c>
      <c r="BB35" s="233" t="s">
        <v>16</v>
      </c>
      <c r="BC35" s="232" t="s">
        <v>16</v>
      </c>
      <c r="BD35" s="229" t="s">
        <v>16</v>
      </c>
      <c r="BE35" s="226" t="s">
        <v>16</v>
      </c>
      <c r="BF35" s="230" t="s">
        <v>16</v>
      </c>
      <c r="BG35" s="233" t="s">
        <v>16</v>
      </c>
      <c r="BH35" s="235" t="s">
        <v>16</v>
      </c>
      <c r="BI35" s="226" t="s">
        <v>16</v>
      </c>
      <c r="BJ35" s="226" t="s">
        <v>16</v>
      </c>
      <c r="BK35" s="230" t="s">
        <v>16</v>
      </c>
      <c r="BL35" s="236" t="s">
        <v>16</v>
      </c>
      <c r="BM35" s="237" t="s">
        <v>16</v>
      </c>
      <c r="BN35" s="226" t="s">
        <v>16</v>
      </c>
      <c r="BO35" s="226" t="s">
        <v>16</v>
      </c>
      <c r="BP35" s="230" t="s">
        <v>16</v>
      </c>
      <c r="BQ35" s="300" t="s">
        <v>77</v>
      </c>
      <c r="BR35" s="237" t="s">
        <v>16</v>
      </c>
      <c r="BS35" s="226" t="s">
        <v>16</v>
      </c>
      <c r="BT35" s="226" t="s">
        <v>16</v>
      </c>
      <c r="BU35" s="230" t="s">
        <v>16</v>
      </c>
      <c r="BV35" s="300" t="s">
        <v>9</v>
      </c>
      <c r="BW35" s="319">
        <v>6.8000000000000005E-2</v>
      </c>
      <c r="BX35" s="320">
        <v>0.13800000000000001</v>
      </c>
      <c r="BY35" s="320">
        <v>3.6999999999999998E-2</v>
      </c>
      <c r="BZ35" s="320">
        <v>2.9000000000000001E-2</v>
      </c>
      <c r="CA35" s="321">
        <v>6.5000000000000002E-2</v>
      </c>
      <c r="CB35" s="237" t="s">
        <v>16</v>
      </c>
      <c r="CC35" s="323" t="s">
        <v>16</v>
      </c>
      <c r="CD35" s="325">
        <v>0.16600000000000001</v>
      </c>
      <c r="CE35" s="326">
        <v>0.125</v>
      </c>
      <c r="CF35" s="327">
        <v>5.1999999999999998E-2</v>
      </c>
    </row>
    <row r="36" spans="1:84" ht="15">
      <c r="A36" s="119"/>
      <c r="BA36" s="181"/>
      <c r="BB36" s="181"/>
      <c r="BC36" s="181"/>
      <c r="BD36" s="181"/>
      <c r="BE36" s="181"/>
      <c r="BH36" s="181"/>
      <c r="BI36" s="181"/>
      <c r="BJ36" s="181"/>
      <c r="BM36" s="181"/>
      <c r="BN36" s="181"/>
      <c r="BO36" s="181"/>
      <c r="BR36" s="181"/>
      <c r="BS36" s="181"/>
      <c r="BT36" s="181"/>
      <c r="BW36" s="181"/>
      <c r="BX36" s="181"/>
      <c r="BY36" s="181"/>
      <c r="CB36" s="181"/>
      <c r="CC36" s="181"/>
      <c r="CD36" s="181"/>
    </row>
    <row r="37" spans="1:84" s="181" customFormat="1" ht="15.75">
      <c r="A37" s="264" t="s">
        <v>83</v>
      </c>
      <c r="B37" s="244"/>
      <c r="C37" s="244"/>
      <c r="D37" s="244"/>
      <c r="E37" s="244"/>
      <c r="F37" s="244"/>
      <c r="G37" s="244"/>
      <c r="H37" s="244"/>
      <c r="I37" s="244"/>
      <c r="J37" s="244"/>
      <c r="K37" s="244"/>
      <c r="L37" s="244"/>
      <c r="M37" s="244"/>
      <c r="N37" s="245"/>
      <c r="O37" s="245"/>
      <c r="P37" s="245"/>
      <c r="Q37" s="245"/>
      <c r="R37" s="245"/>
      <c r="S37" s="245"/>
      <c r="T37" s="245"/>
      <c r="U37" s="245"/>
      <c r="V37" s="245"/>
      <c r="W37" s="245"/>
    </row>
    <row r="38" spans="1:84" s="181" customFormat="1" ht="15.75">
      <c r="A38" s="264" t="s">
        <v>84</v>
      </c>
      <c r="B38" s="244"/>
      <c r="C38" s="244"/>
      <c r="D38" s="244"/>
      <c r="E38" s="244"/>
      <c r="F38" s="244"/>
      <c r="G38" s="244"/>
      <c r="H38" s="244"/>
      <c r="I38" s="244"/>
      <c r="J38" s="244"/>
      <c r="K38" s="244"/>
      <c r="L38" s="244"/>
      <c r="M38" s="244"/>
      <c r="N38" s="245"/>
      <c r="O38" s="245"/>
      <c r="P38" s="245"/>
      <c r="Q38" s="245"/>
      <c r="R38" s="245"/>
      <c r="S38" s="245"/>
      <c r="T38" s="245"/>
      <c r="U38" s="245"/>
      <c r="V38" s="245"/>
      <c r="W38" s="245"/>
      <c r="BW38" s="316"/>
      <c r="BX38" s="316"/>
      <c r="BY38" s="316"/>
      <c r="BZ38" s="316"/>
      <c r="CA38" s="316"/>
      <c r="CB38" s="316"/>
      <c r="CC38" s="316"/>
    </row>
    <row r="39" spans="1:84" s="293" customFormat="1" ht="15.75">
      <c r="A39" s="262" t="s">
        <v>85</v>
      </c>
      <c r="BH39" s="294"/>
    </row>
    <row r="40" spans="1:84" s="264" customFormat="1" ht="15.75">
      <c r="A40" s="262" t="s">
        <v>86</v>
      </c>
      <c r="B40" s="263"/>
      <c r="C40" s="263"/>
      <c r="D40" s="263"/>
      <c r="E40" s="263"/>
      <c r="F40" s="263"/>
      <c r="G40" s="263"/>
      <c r="H40" s="263"/>
      <c r="I40" s="263"/>
      <c r="J40" s="263"/>
      <c r="K40" s="263"/>
      <c r="L40" s="263"/>
      <c r="M40" s="263"/>
      <c r="N40" s="263"/>
      <c r="O40" s="263"/>
      <c r="P40" s="263"/>
      <c r="Q40" s="263"/>
    </row>
    <row r="41" spans="1:84" s="293" customFormat="1" ht="15.75">
      <c r="A41" s="262" t="s">
        <v>94</v>
      </c>
      <c r="BH41" s="294"/>
      <c r="CC41" s="316"/>
    </row>
    <row r="42" spans="1:84" s="264" customFormat="1" ht="15.75">
      <c r="A42" s="262"/>
      <c r="B42" s="263"/>
      <c r="C42" s="263"/>
      <c r="D42" s="263"/>
      <c r="E42" s="263"/>
      <c r="F42" s="263"/>
      <c r="G42" s="263"/>
      <c r="H42" s="263"/>
      <c r="I42" s="263"/>
      <c r="J42" s="263"/>
      <c r="K42" s="263"/>
      <c r="L42" s="263"/>
      <c r="M42" s="263"/>
      <c r="N42" s="263"/>
      <c r="O42" s="263"/>
      <c r="P42" s="263"/>
      <c r="Q42" s="263"/>
    </row>
    <row r="43" spans="1:84" s="290" customFormat="1" ht="15.75">
      <c r="A43" s="266" t="s">
        <v>73</v>
      </c>
      <c r="B43" s="291"/>
      <c r="C43" s="291"/>
      <c r="D43" s="291"/>
      <c r="E43" s="291"/>
      <c r="F43" s="291"/>
      <c r="G43" s="291"/>
      <c r="H43" s="291"/>
      <c r="I43" s="291"/>
      <c r="J43" s="291"/>
      <c r="K43" s="291"/>
      <c r="L43" s="291"/>
      <c r="M43" s="291"/>
      <c r="N43" s="292"/>
      <c r="O43" s="292"/>
      <c r="P43" s="292"/>
      <c r="Q43" s="292"/>
      <c r="R43" s="292"/>
      <c r="S43" s="292"/>
      <c r="T43" s="292"/>
      <c r="U43" s="292"/>
      <c r="V43" s="292"/>
      <c r="W43" s="292"/>
    </row>
    <row r="44" spans="1:84" s="290" customFormat="1" ht="15.75">
      <c r="A44" s="266" t="s">
        <v>72</v>
      </c>
      <c r="B44" s="291"/>
      <c r="C44" s="291"/>
      <c r="D44" s="291"/>
      <c r="E44" s="291"/>
      <c r="F44" s="291"/>
      <c r="G44" s="291"/>
      <c r="H44" s="291"/>
      <c r="I44" s="291"/>
      <c r="J44" s="291"/>
      <c r="K44" s="291"/>
      <c r="L44" s="291"/>
      <c r="M44" s="291"/>
      <c r="N44" s="292"/>
      <c r="O44" s="292"/>
      <c r="P44" s="292"/>
      <c r="Q44" s="292"/>
      <c r="R44" s="292"/>
      <c r="S44" s="292"/>
      <c r="T44" s="292"/>
      <c r="U44" s="292"/>
      <c r="V44" s="292"/>
      <c r="W44" s="292"/>
      <c r="CC44" s="316"/>
    </row>
    <row r="45" spans="1:84" s="266" customFormat="1" ht="15.75">
      <c r="A45" s="315" t="s">
        <v>90</v>
      </c>
      <c r="B45" s="265"/>
      <c r="C45" s="265"/>
      <c r="D45" s="265"/>
      <c r="E45" s="265"/>
      <c r="F45" s="265"/>
      <c r="G45" s="265"/>
      <c r="H45" s="265"/>
      <c r="I45" s="265"/>
      <c r="J45" s="265"/>
      <c r="K45" s="265"/>
      <c r="L45" s="265"/>
      <c r="M45" s="265"/>
      <c r="N45" s="265"/>
      <c r="O45" s="265"/>
      <c r="P45" s="265"/>
      <c r="Q45" s="265"/>
    </row>
    <row r="46" spans="1:84" ht="15.75">
      <c r="A46" s="305" t="s">
        <v>82</v>
      </c>
    </row>
    <row r="47" spans="1:84" s="266" customFormat="1" ht="15.75">
      <c r="A47" s="315" t="s">
        <v>93</v>
      </c>
      <c r="B47" s="265"/>
      <c r="C47" s="265"/>
      <c r="D47" s="265"/>
      <c r="E47" s="265"/>
      <c r="F47" s="265"/>
      <c r="G47" s="265"/>
      <c r="H47" s="265"/>
      <c r="I47" s="265"/>
      <c r="J47" s="265"/>
      <c r="K47" s="265"/>
      <c r="L47" s="265"/>
      <c r="M47" s="265"/>
      <c r="N47" s="265"/>
      <c r="O47" s="265"/>
      <c r="P47" s="265"/>
      <c r="Q47" s="265"/>
    </row>
  </sheetData>
  <mergeCells count="109">
    <mergeCell ref="CB4:CF4"/>
    <mergeCell ref="CB5:CB6"/>
    <mergeCell ref="CC5:CC6"/>
    <mergeCell ref="CD5:CD6"/>
    <mergeCell ref="CE5:CE6"/>
    <mergeCell ref="CF5:CF6"/>
    <mergeCell ref="D3:CA3"/>
    <mergeCell ref="BW4:CA4"/>
    <mergeCell ref="BW5:BW6"/>
    <mergeCell ref="BX5:BX6"/>
    <mergeCell ref="BY5:BY6"/>
    <mergeCell ref="BZ5:BZ6"/>
    <mergeCell ref="CA5:CA6"/>
    <mergeCell ref="BC4:BG4"/>
    <mergeCell ref="BC5:BC6"/>
    <mergeCell ref="BD5:BD6"/>
    <mergeCell ref="BE5:BE6"/>
    <mergeCell ref="BF5:BF6"/>
    <mergeCell ref="BG5:BG6"/>
    <mergeCell ref="AL5:AL6"/>
    <mergeCell ref="AQ5:AQ6"/>
    <mergeCell ref="AX4:BB4"/>
    <mergeCell ref="AX5:AX6"/>
    <mergeCell ref="AY5:AY6"/>
    <mergeCell ref="AR5:AR6"/>
    <mergeCell ref="AS5:AS6"/>
    <mergeCell ref="AT5:AT6"/>
    <mergeCell ref="AU5:AU6"/>
    <mergeCell ref="AV5:AV6"/>
    <mergeCell ref="BR4:BV4"/>
    <mergeCell ref="BR5:BR6"/>
    <mergeCell ref="BS5:BS6"/>
    <mergeCell ref="BT5:BT6"/>
    <mergeCell ref="BU5:BU6"/>
    <mergeCell ref="BV5:BV6"/>
    <mergeCell ref="BK5:BK6"/>
    <mergeCell ref="AZ5:AZ6"/>
    <mergeCell ref="BA5:BA6"/>
    <mergeCell ref="BB5:BB6"/>
    <mergeCell ref="AW5:AW6"/>
    <mergeCell ref="AR4:AW4"/>
    <mergeCell ref="BL5:BL6"/>
    <mergeCell ref="BM4:BQ4"/>
    <mergeCell ref="BM5:BM6"/>
    <mergeCell ref="BN5:BN6"/>
    <mergeCell ref="BO5:BO6"/>
    <mergeCell ref="BP5:BP6"/>
    <mergeCell ref="BQ5:BQ6"/>
    <mergeCell ref="D5:D6"/>
    <mergeCell ref="A7:A9"/>
    <mergeCell ref="N4:R4"/>
    <mergeCell ref="D4:H4"/>
    <mergeCell ref="N5:N6"/>
    <mergeCell ref="L5:L6"/>
    <mergeCell ref="E5:E6"/>
    <mergeCell ref="F5:F6"/>
    <mergeCell ref="G5:G6"/>
    <mergeCell ref="H5:H6"/>
    <mergeCell ref="I4:M4"/>
    <mergeCell ref="I5:I6"/>
    <mergeCell ref="R5:R6"/>
    <mergeCell ref="Q5:Q6"/>
    <mergeCell ref="O5:O6"/>
    <mergeCell ref="K5:K6"/>
    <mergeCell ref="A19:A20"/>
    <mergeCell ref="A16:A18"/>
    <mergeCell ref="A33:A35"/>
    <mergeCell ref="A30:A32"/>
    <mergeCell ref="A4:C6"/>
    <mergeCell ref="A21:A23"/>
    <mergeCell ref="A24:A26"/>
    <mergeCell ref="A27:A29"/>
    <mergeCell ref="A13:A15"/>
    <mergeCell ref="A10:A12"/>
    <mergeCell ref="AC5:AC6"/>
    <mergeCell ref="AD5:AD6"/>
    <mergeCell ref="AJ5:AJ6"/>
    <mergeCell ref="AG5:AG6"/>
    <mergeCell ref="AI5:AI6"/>
    <mergeCell ref="AH4:AL4"/>
    <mergeCell ref="AK5:AK6"/>
    <mergeCell ref="S4:W4"/>
    <mergeCell ref="X5:X6"/>
    <mergeCell ref="X4:AB4"/>
    <mergeCell ref="Z5:Z6"/>
    <mergeCell ref="BH4:BL4"/>
    <mergeCell ref="BH5:BH6"/>
    <mergeCell ref="BI5:BI6"/>
    <mergeCell ref="BJ5:BJ6"/>
    <mergeCell ref="J5:J6"/>
    <mergeCell ref="AB5:AB6"/>
    <mergeCell ref="V5:V6"/>
    <mergeCell ref="Y5:Y6"/>
    <mergeCell ref="AH5:AH6"/>
    <mergeCell ref="AE5:AE6"/>
    <mergeCell ref="P5:P6"/>
    <mergeCell ref="U5:U6"/>
    <mergeCell ref="M5:M6"/>
    <mergeCell ref="AA5:AA6"/>
    <mergeCell ref="W5:W6"/>
    <mergeCell ref="T5:T6"/>
    <mergeCell ref="S5:S6"/>
    <mergeCell ref="AM4:AQ4"/>
    <mergeCell ref="AM5:AM6"/>
    <mergeCell ref="AN5:AN6"/>
    <mergeCell ref="AO5:AO6"/>
    <mergeCell ref="AP5:AP6"/>
    <mergeCell ref="AC4:AG4"/>
    <mergeCell ref="AF5:AF6"/>
  </mergeCells>
  <phoneticPr fontId="2"/>
  <conditionalFormatting sqref="AB16:AB17 AB7:AB8 R16:R17 AB20:AB22 AB30:AB31 R20:R22 R27:R28 R24:R25">
    <cfRule type="cellIs" dxfId="29" priority="61" stopIfTrue="1" operator="equal">
      <formula>$S$98</formula>
    </cfRule>
  </conditionalFormatting>
  <conditionalFormatting sqref="N7:Q7">
    <cfRule type="cellIs" dxfId="28" priority="56" stopIfTrue="1" operator="equal">
      <formula>$R$97</formula>
    </cfRule>
  </conditionalFormatting>
  <conditionalFormatting sqref="N8:Q8">
    <cfRule type="cellIs" dxfId="27" priority="55" stopIfTrue="1" operator="equal">
      <formula>$R$97</formula>
    </cfRule>
  </conditionalFormatting>
  <conditionalFormatting sqref="N21:Q21">
    <cfRule type="cellIs" dxfId="26" priority="54" stopIfTrue="1" operator="equal">
      <formula>$R$97</formula>
    </cfRule>
  </conditionalFormatting>
  <conditionalFormatting sqref="N22:Q22">
    <cfRule type="cellIs" dxfId="25" priority="53" stopIfTrue="1" operator="equal">
      <formula>$R$97</formula>
    </cfRule>
  </conditionalFormatting>
  <conditionalFormatting sqref="N16:Q16">
    <cfRule type="cellIs" dxfId="24" priority="48" stopIfTrue="1" operator="equal">
      <formula>$R$97</formula>
    </cfRule>
  </conditionalFormatting>
  <conditionalFormatting sqref="N17:Q17">
    <cfRule type="cellIs" dxfId="23" priority="47" stopIfTrue="1" operator="equal">
      <formula>$R$97</formula>
    </cfRule>
  </conditionalFormatting>
  <conditionalFormatting sqref="N20:Q20">
    <cfRule type="cellIs" dxfId="22" priority="46" stopIfTrue="1" operator="equal">
      <formula>$R$97</formula>
    </cfRule>
  </conditionalFormatting>
  <conditionalFormatting sqref="S7:V7">
    <cfRule type="cellIs" dxfId="21" priority="43" stopIfTrue="1" operator="equal">
      <formula>$N$97</formula>
    </cfRule>
  </conditionalFormatting>
  <conditionalFormatting sqref="S8:V8">
    <cfRule type="cellIs" dxfId="20" priority="41" stopIfTrue="1" operator="equal">
      <formula>$N$97</formula>
    </cfRule>
  </conditionalFormatting>
  <conditionalFormatting sqref="S21:V21">
    <cfRule type="cellIs" dxfId="19" priority="40" stopIfTrue="1" operator="equal">
      <formula>$N$97</formula>
    </cfRule>
  </conditionalFormatting>
  <conditionalFormatting sqref="S22:V22">
    <cfRule type="cellIs" dxfId="18" priority="39" stopIfTrue="1" operator="equal">
      <formula>$N$97</formula>
    </cfRule>
  </conditionalFormatting>
  <conditionalFormatting sqref="S16:V16">
    <cfRule type="cellIs" dxfId="17" priority="34" stopIfTrue="1" operator="equal">
      <formula>$N$97</formula>
    </cfRule>
  </conditionalFormatting>
  <conditionalFormatting sqref="S17:V17">
    <cfRule type="cellIs" dxfId="16" priority="33" stopIfTrue="1" operator="equal">
      <formula>$N$97</formula>
    </cfRule>
  </conditionalFormatting>
  <conditionalFormatting sqref="S20:V20">
    <cfRule type="cellIs" dxfId="15" priority="32" stopIfTrue="1" operator="equal">
      <formula>$N$97</formula>
    </cfRule>
  </conditionalFormatting>
  <conditionalFormatting sqref="R30:R31">
    <cfRule type="cellIs" dxfId="14" priority="24" stopIfTrue="1" operator="equal">
      <formula>$S$98</formula>
    </cfRule>
  </conditionalFormatting>
  <conditionalFormatting sqref="N30:Q30">
    <cfRule type="cellIs" dxfId="13" priority="23" stopIfTrue="1" operator="equal">
      <formula>$R$97</formula>
    </cfRule>
  </conditionalFormatting>
  <conditionalFormatting sqref="N31:Q31">
    <cfRule type="cellIs" dxfId="12" priority="22" stopIfTrue="1" operator="equal">
      <formula>$R$97</formula>
    </cfRule>
  </conditionalFormatting>
  <conditionalFormatting sqref="S31:V31">
    <cfRule type="cellIs" dxfId="11" priority="20" stopIfTrue="1" operator="equal">
      <formula>$N$97</formula>
    </cfRule>
  </conditionalFormatting>
  <conditionalFormatting sqref="S30:V30">
    <cfRule type="cellIs" dxfId="10" priority="21" stopIfTrue="1" operator="equal">
      <formula>$N$97</formula>
    </cfRule>
  </conditionalFormatting>
  <conditionalFormatting sqref="AB27:AB28">
    <cfRule type="cellIs" dxfId="9" priority="10" stopIfTrue="1" operator="equal">
      <formula>$S$98</formula>
    </cfRule>
  </conditionalFormatting>
  <conditionalFormatting sqref="AB24:AB25">
    <cfRule type="cellIs" dxfId="8" priority="9" stopIfTrue="1" operator="equal">
      <formula>$S$98</formula>
    </cfRule>
  </conditionalFormatting>
  <conditionalFormatting sqref="N24:Q24">
    <cfRule type="cellIs" dxfId="7" priority="8" stopIfTrue="1" operator="equal">
      <formula>$R$97</formula>
    </cfRule>
  </conditionalFormatting>
  <conditionalFormatting sqref="N25:Q25">
    <cfRule type="cellIs" dxfId="6" priority="7" stopIfTrue="1" operator="equal">
      <formula>$R$97</formula>
    </cfRule>
  </conditionalFormatting>
  <conditionalFormatting sqref="N27:Q27">
    <cfRule type="cellIs" dxfId="5" priority="6" stopIfTrue="1" operator="equal">
      <formula>$R$97</formula>
    </cfRule>
  </conditionalFormatting>
  <conditionalFormatting sqref="N28:Q28">
    <cfRule type="cellIs" dxfId="4" priority="5" stopIfTrue="1" operator="equal">
      <formula>$R$97</formula>
    </cfRule>
  </conditionalFormatting>
  <conditionalFormatting sqref="S24:V24">
    <cfRule type="cellIs" dxfId="3" priority="4" stopIfTrue="1" operator="equal">
      <formula>$N$97</formula>
    </cfRule>
  </conditionalFormatting>
  <conditionalFormatting sqref="S25:V25">
    <cfRule type="cellIs" dxfId="2" priority="3" stopIfTrue="1" operator="equal">
      <formula>$N$97</formula>
    </cfRule>
  </conditionalFormatting>
  <conditionalFormatting sqref="S27:V27">
    <cfRule type="cellIs" dxfId="1" priority="2" stopIfTrue="1" operator="equal">
      <formula>$N$97</formula>
    </cfRule>
  </conditionalFormatting>
  <conditionalFormatting sqref="S28:V28">
    <cfRule type="cellIs" dxfId="0" priority="1" stopIfTrue="1" operator="equal">
      <formula>$N$97</formula>
    </cfRule>
  </conditionalFormatting>
  <pageMargins left="0.59055118110236227" right="0.39370078740157483" top="0.39370078740157483" bottom="0.39370078740157483" header="0.51181102362204722" footer="0"/>
  <pageSetup paperSize="8" fitToWidth="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セグメント別売上高･営業利益(四半期)</vt:lpstr>
      <vt:lpstr>'セグメント別売上高･営業利益(四半期)'!Print_Area</vt:lpstr>
    </vt:vector>
  </TitlesOfParts>
  <Company>オリンパスグループ</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標準PC</dc:creator>
  <cp:lastModifiedBy>Yurie Saryo</cp:lastModifiedBy>
  <cp:lastPrinted>2019-08-06T06:28:47Z</cp:lastPrinted>
  <dcterms:created xsi:type="dcterms:W3CDTF">2012-05-11T02:53:13Z</dcterms:created>
  <dcterms:modified xsi:type="dcterms:W3CDTF">2023-05-16T13:24:54Z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